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ris Miller\Desktop\Website\Research\"/>
    </mc:Choice>
  </mc:AlternateContent>
  <xr:revisionPtr revIDLastSave="0" documentId="8_{C4B5522B-D498-4B13-A0A0-9DB704A9E701}" xr6:coauthVersionLast="36" xr6:coauthVersionMax="36" xr10:uidLastSave="{00000000-0000-0000-0000-000000000000}"/>
  <bookViews>
    <workbookView xWindow="0" yWindow="0" windowWidth="38400" windowHeight="16860" xr2:uid="{96041798-9778-4BCE-8565-A64445FEE778}"/>
  </bookViews>
  <sheets>
    <sheet name="Budget - Utah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8" i="1" l="1"/>
  <c r="I58" i="1"/>
  <c r="H58" i="1"/>
  <c r="G58" i="1"/>
  <c r="F58" i="1"/>
  <c r="E58" i="1"/>
  <c r="D58" i="1"/>
  <c r="C58" i="1"/>
  <c r="M58" i="1" s="1"/>
  <c r="M57" i="1"/>
  <c r="N57" i="1" s="1"/>
  <c r="L57" i="1"/>
  <c r="K57" i="1"/>
  <c r="J57" i="1"/>
  <c r="I57" i="1"/>
  <c r="M56" i="1"/>
  <c r="L56" i="1"/>
  <c r="K56" i="1"/>
  <c r="J56" i="1"/>
  <c r="I56" i="1"/>
  <c r="M55" i="1"/>
  <c r="L55" i="1"/>
  <c r="K55" i="1"/>
  <c r="J55" i="1"/>
  <c r="I55" i="1"/>
  <c r="N55" i="1" s="1"/>
  <c r="M54" i="1"/>
  <c r="L54" i="1"/>
  <c r="K54" i="1"/>
  <c r="J54" i="1"/>
  <c r="J59" i="1" s="1"/>
  <c r="I54" i="1"/>
  <c r="N54" i="1" s="1"/>
  <c r="M53" i="1"/>
  <c r="N53" i="1" s="1"/>
  <c r="L53" i="1"/>
  <c r="K53" i="1"/>
  <c r="J53" i="1"/>
  <c r="I53" i="1"/>
  <c r="I59" i="1" s="1"/>
  <c r="D48" i="1"/>
  <c r="K45" i="1"/>
  <c r="J45" i="1"/>
  <c r="M44" i="1"/>
  <c r="M45" i="1" s="1"/>
  <c r="L44" i="1"/>
  <c r="L45" i="1" s="1"/>
  <c r="K44" i="1"/>
  <c r="J44" i="1"/>
  <c r="I44" i="1"/>
  <c r="M43" i="1"/>
  <c r="L43" i="1"/>
  <c r="K43" i="1"/>
  <c r="N43" i="1" s="1"/>
  <c r="J43" i="1"/>
  <c r="I43" i="1"/>
  <c r="M42" i="1"/>
  <c r="L42" i="1"/>
  <c r="K42" i="1"/>
  <c r="J42" i="1"/>
  <c r="I42" i="1"/>
  <c r="I45" i="1" s="1"/>
  <c r="J38" i="1"/>
  <c r="I38" i="1"/>
  <c r="F38" i="1"/>
  <c r="K38" i="1" s="1"/>
  <c r="J37" i="1"/>
  <c r="I37" i="1"/>
  <c r="F37" i="1"/>
  <c r="G37" i="1" s="1"/>
  <c r="J36" i="1"/>
  <c r="I36" i="1"/>
  <c r="G36" i="1"/>
  <c r="H36" i="1" s="1"/>
  <c r="M36" i="1" s="1"/>
  <c r="F36" i="1"/>
  <c r="K36" i="1" s="1"/>
  <c r="K35" i="1"/>
  <c r="J35" i="1"/>
  <c r="J39" i="1" s="1"/>
  <c r="I35" i="1"/>
  <c r="N35" i="1" s="1"/>
  <c r="H35" i="1"/>
  <c r="M35" i="1" s="1"/>
  <c r="G35" i="1"/>
  <c r="L35" i="1" s="1"/>
  <c r="F35" i="1"/>
  <c r="K32" i="1"/>
  <c r="J32" i="1"/>
  <c r="I32" i="1"/>
  <c r="M31" i="1"/>
  <c r="L31" i="1"/>
  <c r="K31" i="1"/>
  <c r="J31" i="1"/>
  <c r="I31" i="1"/>
  <c r="N31" i="1" s="1"/>
  <c r="M30" i="1"/>
  <c r="N30" i="1" s="1"/>
  <c r="L30" i="1"/>
  <c r="L32" i="1" s="1"/>
  <c r="K30" i="1"/>
  <c r="J30" i="1"/>
  <c r="I30" i="1"/>
  <c r="A24" i="1"/>
  <c r="J23" i="1"/>
  <c r="I23" i="1"/>
  <c r="A23" i="1"/>
  <c r="M22" i="1"/>
  <c r="A22" i="1"/>
  <c r="M21" i="1"/>
  <c r="L21" i="1"/>
  <c r="A21" i="1"/>
  <c r="M20" i="1"/>
  <c r="L20" i="1"/>
  <c r="K20" i="1"/>
  <c r="J20" i="1"/>
  <c r="A20" i="1"/>
  <c r="K19" i="1"/>
  <c r="J19" i="1"/>
  <c r="J25" i="1" s="1"/>
  <c r="I19" i="1"/>
  <c r="A19" i="1"/>
  <c r="K16" i="1"/>
  <c r="J16" i="1"/>
  <c r="I16" i="1"/>
  <c r="M15" i="1"/>
  <c r="M24" i="1" s="1"/>
  <c r="L15" i="1"/>
  <c r="L24" i="1" s="1"/>
  <c r="K15" i="1"/>
  <c r="K24" i="1" s="1"/>
  <c r="J15" i="1"/>
  <c r="J24" i="1" s="1"/>
  <c r="I15" i="1"/>
  <c r="N15" i="1" s="1"/>
  <c r="M14" i="1"/>
  <c r="M23" i="1" s="1"/>
  <c r="L14" i="1"/>
  <c r="L23" i="1" s="1"/>
  <c r="K14" i="1"/>
  <c r="K23" i="1" s="1"/>
  <c r="N23" i="1" s="1"/>
  <c r="J14" i="1"/>
  <c r="I14" i="1"/>
  <c r="H14" i="1"/>
  <c r="M10" i="1"/>
  <c r="L10" i="1"/>
  <c r="L22" i="1" s="1"/>
  <c r="K10" i="1"/>
  <c r="K22" i="1" s="1"/>
  <c r="J10" i="1"/>
  <c r="J22" i="1" s="1"/>
  <c r="I10" i="1"/>
  <c r="N10" i="1" s="1"/>
  <c r="M9" i="1"/>
  <c r="L9" i="1"/>
  <c r="K9" i="1"/>
  <c r="K21" i="1" s="1"/>
  <c r="J9" i="1"/>
  <c r="J21" i="1" s="1"/>
  <c r="I9" i="1"/>
  <c r="N9" i="1" s="1"/>
  <c r="N8" i="1"/>
  <c r="M8" i="1"/>
  <c r="L8" i="1"/>
  <c r="K8" i="1"/>
  <c r="J8" i="1"/>
  <c r="I8" i="1"/>
  <c r="I20" i="1" s="1"/>
  <c r="M7" i="1"/>
  <c r="M11" i="1" s="1"/>
  <c r="L7" i="1"/>
  <c r="L11" i="1" s="1"/>
  <c r="K7" i="1"/>
  <c r="K11" i="1" s="1"/>
  <c r="J7" i="1"/>
  <c r="J11" i="1" s="1"/>
  <c r="I7" i="1"/>
  <c r="I11" i="1" s="1"/>
  <c r="N20" i="1" l="1"/>
  <c r="K59" i="1"/>
  <c r="K25" i="1"/>
  <c r="K27" i="1"/>
  <c r="N36" i="1"/>
  <c r="N45" i="1"/>
  <c r="N11" i="1"/>
  <c r="J27" i="1"/>
  <c r="L37" i="1"/>
  <c r="H37" i="1"/>
  <c r="M37" i="1" s="1"/>
  <c r="N44" i="1"/>
  <c r="N7" i="1"/>
  <c r="G38" i="1"/>
  <c r="K58" i="1"/>
  <c r="M59" i="1"/>
  <c r="M19" i="1"/>
  <c r="M16" i="1"/>
  <c r="I22" i="1"/>
  <c r="N22" i="1" s="1"/>
  <c r="M32" i="1"/>
  <c r="N32" i="1" s="1"/>
  <c r="I21" i="1"/>
  <c r="N21" i="1" s="1"/>
  <c r="L36" i="1"/>
  <c r="K37" i="1"/>
  <c r="K39" i="1" s="1"/>
  <c r="N42" i="1"/>
  <c r="I48" i="1"/>
  <c r="E48" i="1"/>
  <c r="L19" i="1"/>
  <c r="N19" i="1" s="1"/>
  <c r="I24" i="1"/>
  <c r="N24" i="1" s="1"/>
  <c r="I39" i="1"/>
  <c r="L16" i="1"/>
  <c r="N16" i="1" s="1"/>
  <c r="D49" i="1"/>
  <c r="I49" i="1" s="1"/>
  <c r="N56" i="1"/>
  <c r="L58" i="1"/>
  <c r="N58" i="1" s="1"/>
  <c r="N14" i="1"/>
  <c r="N59" i="1" l="1"/>
  <c r="J48" i="1"/>
  <c r="E49" i="1"/>
  <c r="J49" i="1" s="1"/>
  <c r="N37" i="1"/>
  <c r="M25" i="1"/>
  <c r="M27" i="1" s="1"/>
  <c r="F48" i="1"/>
  <c r="G48" i="1" s="1"/>
  <c r="L59" i="1"/>
  <c r="I50" i="1"/>
  <c r="I25" i="1"/>
  <c r="L38" i="1"/>
  <c r="H38" i="1"/>
  <c r="M38" i="1" s="1"/>
  <c r="M39" i="1" s="1"/>
  <c r="L25" i="1"/>
  <c r="L27" i="1" s="1"/>
  <c r="D65" i="1"/>
  <c r="I65" i="1" s="1"/>
  <c r="G49" i="1" l="1"/>
  <c r="L49" i="1" s="1"/>
  <c r="L48" i="1"/>
  <c r="J50" i="1"/>
  <c r="J61" i="1" s="1"/>
  <c r="J63" i="1" s="1"/>
  <c r="E65" i="1"/>
  <c r="J65" i="1" s="1"/>
  <c r="K48" i="1"/>
  <c r="F49" i="1"/>
  <c r="K49" i="1" s="1"/>
  <c r="L39" i="1"/>
  <c r="N38" i="1"/>
  <c r="N25" i="1"/>
  <c r="I27" i="1"/>
  <c r="I61" i="1"/>
  <c r="H48" i="1"/>
  <c r="K50" i="1" l="1"/>
  <c r="F65" i="1"/>
  <c r="K65" i="1" s="1"/>
  <c r="N48" i="1"/>
  <c r="I63" i="1"/>
  <c r="N27" i="1"/>
  <c r="L50" i="1"/>
  <c r="L61" i="1" s="1"/>
  <c r="L63" i="1" s="1"/>
  <c r="L66" i="1" s="1"/>
  <c r="G65" i="1"/>
  <c r="L65" i="1" s="1"/>
  <c r="H49" i="1"/>
  <c r="M49" i="1" s="1"/>
  <c r="M48" i="1"/>
  <c r="N39" i="1"/>
  <c r="J66" i="1"/>
  <c r="N49" i="1"/>
  <c r="I66" i="1" l="1"/>
  <c r="M50" i="1"/>
  <c r="M61" i="1" s="1"/>
  <c r="M63" i="1" s="1"/>
  <c r="H65" i="1"/>
  <c r="M65" i="1" s="1"/>
  <c r="N65" i="1" s="1"/>
  <c r="K61" i="1"/>
  <c r="N50" i="1"/>
  <c r="M66" i="1" l="1"/>
  <c r="K63" i="1"/>
  <c r="N61" i="1"/>
  <c r="K66" i="1" l="1"/>
  <c r="N66" i="1" s="1"/>
  <c r="N63" i="1"/>
</calcChain>
</file>

<file path=xl/sharedStrings.xml><?xml version="1.0" encoding="utf-8"?>
<sst xmlns="http://schemas.openxmlformats.org/spreadsheetml/2006/main" count="88" uniqueCount="54">
  <si>
    <t xml:space="preserve">Quantity / Effort </t>
  </si>
  <si>
    <t>Budget</t>
  </si>
  <si>
    <t>Subject to F&amp;A</t>
  </si>
  <si>
    <t>Base / breakdown</t>
  </si>
  <si>
    <t>Year 1</t>
  </si>
  <si>
    <t>Year 2</t>
  </si>
  <si>
    <t>Year 3</t>
  </si>
  <si>
    <t>Year 4</t>
  </si>
  <si>
    <t>Year 5</t>
  </si>
  <si>
    <t>Total</t>
  </si>
  <si>
    <t>Salary Escalation/Inflation</t>
  </si>
  <si>
    <t>Tuition Escalation/Inflation</t>
  </si>
  <si>
    <t>Senior Personnel</t>
  </si>
  <si>
    <t>Faculty Effort in Months</t>
  </si>
  <si>
    <t>Faculty 1</t>
  </si>
  <si>
    <t>Y</t>
  </si>
  <si>
    <t>Faculty 2</t>
  </si>
  <si>
    <t>Faculty 3</t>
  </si>
  <si>
    <t>Faculty 4</t>
  </si>
  <si>
    <t>Senior Personnel subtotal</t>
  </si>
  <si>
    <t>Support Staff</t>
  </si>
  <si>
    <t>Effort in Months (12 Months = 1 Fully Loaded Position)</t>
  </si>
  <si>
    <t>Post Doctoral Research Fellow</t>
  </si>
  <si>
    <t>Graduate Student Research Assistants</t>
  </si>
  <si>
    <t>Support Staff subtotal</t>
  </si>
  <si>
    <t xml:space="preserve">Fringe Benefits </t>
  </si>
  <si>
    <t>Fringe Benefits subtotal</t>
  </si>
  <si>
    <t xml:space="preserve">Personnel Total </t>
  </si>
  <si>
    <t>Travel</t>
  </si>
  <si>
    <t>Domestic Travel</t>
  </si>
  <si>
    <t>Foreign Travel</t>
  </si>
  <si>
    <t>Travel subtotal</t>
  </si>
  <si>
    <t>Capital Equipment</t>
  </si>
  <si>
    <t>N</t>
  </si>
  <si>
    <t>Capital Equipment subtotal</t>
  </si>
  <si>
    <t>Lab &amp; Technical Supplies</t>
  </si>
  <si>
    <t>Dedicated Lab Computer</t>
  </si>
  <si>
    <t>General Consumable Lab Supplies</t>
  </si>
  <si>
    <t>Lab &amp; Technical Supplies subtotal</t>
  </si>
  <si>
    <t>Sub-Awards/Consoritum</t>
  </si>
  <si>
    <t>Amount Under $25,000</t>
  </si>
  <si>
    <t>Amount Over $25,000</t>
  </si>
  <si>
    <t>Sub-Awards/Consortium subtotal</t>
  </si>
  <si>
    <t>Other Expenses</t>
  </si>
  <si>
    <t>Publication Costs</t>
  </si>
  <si>
    <t>Consultant Costs</t>
  </si>
  <si>
    <t>Computer Services</t>
  </si>
  <si>
    <t>Facility Usage Fees - Utah Nanofab</t>
  </si>
  <si>
    <t>Animal Expenses</t>
  </si>
  <si>
    <t>Graduate Student Tuition</t>
  </si>
  <si>
    <t>Other Expenses subtotal</t>
  </si>
  <si>
    <t>Non-Personnel Total</t>
  </si>
  <si>
    <t>Total Direct Cost</t>
  </si>
  <si>
    <t>Indirect Costs subtotal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</si>
</sst>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_(* #,##0.0_);_(* \(#,##0.0\);_(* &quot;-&quot;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</font>
    <font>
      <sz val="11"/>
      <color theme="1"/>
      <name val="Calibri"/>
      <family val="2"/>
    </font>
    <font>
      <b/>
      <sz val="10"/>
      <name val="Arial"/>
      <family val="2"/>
    </font>
    <font>
      <i/>
      <sz val="11"/>
      <color theme="1"/>
      <name val="Calibri"/>
      <family val="2"/>
    </font>
    <font>
      <sz val="10"/>
      <name val="Tahoma"/>
      <family val="2"/>
    </font>
    <font>
      <b/>
      <sz val="11"/>
      <color theme="1"/>
      <name val="Calibri"/>
      <family val="2"/>
    </font>
    <font>
      <b/>
      <i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73">
    <xf numFmtId="0" fontId="0" fillId="0" borderId="0" xfId="0"/>
    <xf numFmtId="0" fontId="3" fillId="0" borderId="0" xfId="0" applyFont="1"/>
    <xf numFmtId="0" fontId="4" fillId="0" borderId="0" xfId="0" applyFont="1"/>
    <xf numFmtId="10" fontId="6" fillId="0" borderId="1" xfId="4" applyNumberFormat="1" applyFont="1" applyBorder="1" applyAlignment="1">
      <alignment horizontal="centerContinuous" wrapText="1"/>
    </xf>
    <xf numFmtId="10" fontId="6" fillId="0" borderId="2" xfId="4" applyNumberFormat="1" applyFont="1" applyBorder="1" applyAlignment="1">
      <alignment horizontal="centerContinuous" wrapText="1"/>
    </xf>
    <xf numFmtId="10" fontId="6" fillId="0" borderId="3" xfId="4" applyNumberFormat="1" applyFont="1" applyBorder="1" applyAlignment="1">
      <alignment horizontal="centerContinuous" wrapText="1"/>
    </xf>
    <xf numFmtId="10" fontId="6" fillId="0" borderId="4" xfId="4" applyNumberFormat="1" applyFont="1" applyBorder="1" applyAlignment="1">
      <alignment horizontal="centerContinuous" wrapText="1"/>
    </xf>
    <xf numFmtId="0" fontId="2" fillId="0" borderId="3" xfId="0" applyFont="1" applyBorder="1" applyAlignment="1">
      <alignment horizontal="centerContinuous"/>
    </xf>
    <xf numFmtId="0" fontId="2" fillId="0" borderId="4" xfId="0" applyFont="1" applyBorder="1" applyAlignment="1">
      <alignment horizontal="centerContinuous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0" fontId="6" fillId="0" borderId="1" xfId="4" applyNumberFormat="1" applyFont="1" applyBorder="1" applyAlignment="1">
      <alignment horizontal="center" wrapText="1"/>
    </xf>
    <xf numFmtId="164" fontId="8" fillId="0" borderId="1" xfId="5" applyNumberFormat="1" applyFont="1" applyFill="1" applyBorder="1" applyAlignment="1">
      <alignment horizontal="center" wrapText="1"/>
    </xf>
    <xf numFmtId="0" fontId="8" fillId="0" borderId="5" xfId="0" applyFont="1" applyBorder="1"/>
    <xf numFmtId="0" fontId="9" fillId="2" borderId="5" xfId="4" applyNumberFormat="1" applyFont="1" applyFill="1" applyBorder="1"/>
    <xf numFmtId="0" fontId="9" fillId="0" borderId="5" xfId="4" applyNumberFormat="1" applyFont="1" applyFill="1" applyBorder="1"/>
    <xf numFmtId="164" fontId="4" fillId="0" borderId="5" xfId="1" applyNumberFormat="1" applyFont="1" applyFill="1" applyBorder="1"/>
    <xf numFmtId="10" fontId="9" fillId="0" borderId="5" xfId="4" applyNumberFormat="1" applyFont="1" applyFill="1" applyBorder="1"/>
    <xf numFmtId="0" fontId="8" fillId="0" borderId="5" xfId="0" applyFont="1" applyBorder="1" applyAlignment="1">
      <alignment horizontal="left"/>
    </xf>
    <xf numFmtId="10" fontId="9" fillId="0" borderId="5" xfId="4" applyNumberFormat="1" applyFont="1" applyFill="1" applyBorder="1" applyAlignment="1">
      <alignment horizontal="centerContinuous"/>
    </xf>
    <xf numFmtId="0" fontId="4" fillId="0" borderId="5" xfId="0" applyFont="1" applyFill="1" applyBorder="1" applyAlignment="1">
      <alignment horizontal="left" indent="2"/>
    </xf>
    <xf numFmtId="0" fontId="8" fillId="2" borderId="5" xfId="0" applyFont="1" applyFill="1" applyBorder="1" applyAlignment="1">
      <alignment horizontal="center"/>
    </xf>
    <xf numFmtId="164" fontId="4" fillId="2" borderId="5" xfId="1" applyNumberFormat="1" applyFont="1" applyFill="1" applyBorder="1"/>
    <xf numFmtId="43" fontId="4" fillId="2" borderId="5" xfId="1" applyNumberFormat="1" applyFont="1" applyFill="1" applyBorder="1"/>
    <xf numFmtId="0" fontId="9" fillId="0" borderId="5" xfId="0" applyFont="1" applyBorder="1" applyAlignment="1">
      <alignment horizontal="right"/>
    </xf>
    <xf numFmtId="0" fontId="9" fillId="0" borderId="5" xfId="0" applyFont="1" applyBorder="1" applyAlignment="1">
      <alignment horizontal="center"/>
    </xf>
    <xf numFmtId="164" fontId="9" fillId="0" borderId="5" xfId="1" applyNumberFormat="1" applyFont="1" applyFill="1" applyBorder="1"/>
    <xf numFmtId="164" fontId="8" fillId="0" borderId="5" xfId="1" applyNumberFormat="1" applyFont="1" applyFill="1" applyBorder="1"/>
    <xf numFmtId="0" fontId="8" fillId="0" borderId="5" xfId="0" applyFont="1" applyBorder="1" applyAlignment="1">
      <alignment horizontal="center"/>
    </xf>
    <xf numFmtId="10" fontId="6" fillId="0" borderId="5" xfId="4" applyNumberFormat="1" applyFont="1" applyFill="1" applyBorder="1"/>
    <xf numFmtId="0" fontId="4" fillId="0" borderId="5" xfId="0" applyFont="1" applyBorder="1" applyAlignment="1">
      <alignment horizontal="left" wrapText="1" indent="1"/>
    </xf>
    <xf numFmtId="0" fontId="8" fillId="2" borderId="5" xfId="0" applyFont="1" applyFill="1" applyBorder="1" applyAlignment="1">
      <alignment horizontal="center" wrapText="1"/>
    </xf>
    <xf numFmtId="41" fontId="6" fillId="2" borderId="5" xfId="4" applyNumberFormat="1" applyFont="1" applyFill="1" applyBorder="1"/>
    <xf numFmtId="9" fontId="9" fillId="0" borderId="5" xfId="3" applyFont="1" applyFill="1" applyBorder="1"/>
    <xf numFmtId="0" fontId="4" fillId="0" borderId="5" xfId="0" applyFont="1" applyBorder="1" applyAlignment="1">
      <alignment horizontal="left" indent="1"/>
    </xf>
    <xf numFmtId="9" fontId="6" fillId="0" borderId="5" xfId="3" applyFont="1" applyFill="1" applyBorder="1"/>
    <xf numFmtId="9" fontId="6" fillId="2" borderId="5" xfId="3" applyFont="1" applyFill="1" applyBorder="1"/>
    <xf numFmtId="41" fontId="4" fillId="0" borderId="5" xfId="1" applyNumberFormat="1" applyFont="1" applyFill="1" applyBorder="1"/>
    <xf numFmtId="3" fontId="6" fillId="0" borderId="5" xfId="4" applyNumberFormat="1" applyFont="1" applyFill="1" applyBorder="1"/>
    <xf numFmtId="0" fontId="4" fillId="0" borderId="5" xfId="0" applyFont="1" applyBorder="1"/>
    <xf numFmtId="10" fontId="6" fillId="0" borderId="5" xfId="4" applyNumberFormat="1" applyFont="1" applyBorder="1"/>
    <xf numFmtId="164" fontId="8" fillId="0" borderId="5" xfId="1" applyNumberFormat="1" applyFont="1" applyBorder="1"/>
    <xf numFmtId="10" fontId="9" fillId="0" borderId="5" xfId="4" applyNumberFormat="1" applyFont="1" applyBorder="1"/>
    <xf numFmtId="10" fontId="9" fillId="0" borderId="5" xfId="4" applyNumberFormat="1" applyFont="1" applyBorder="1" applyAlignment="1">
      <alignment horizontal="centerContinuous"/>
    </xf>
    <xf numFmtId="10" fontId="6" fillId="0" borderId="5" xfId="4" applyNumberFormat="1" applyFont="1" applyBorder="1" applyAlignment="1">
      <alignment horizontal="centerContinuous"/>
    </xf>
    <xf numFmtId="164" fontId="4" fillId="0" borderId="5" xfId="1" applyNumberFormat="1" applyFont="1" applyBorder="1"/>
    <xf numFmtId="0" fontId="8" fillId="0" borderId="5" xfId="0" applyFont="1" applyBorder="1" applyAlignment="1">
      <alignment horizontal="center" wrapText="1"/>
    </xf>
    <xf numFmtId="41" fontId="9" fillId="0" borderId="5" xfId="4" applyNumberFormat="1" applyFont="1" applyBorder="1"/>
    <xf numFmtId="0" fontId="8" fillId="0" borderId="5" xfId="0" applyFont="1" applyBorder="1" applyAlignment="1">
      <alignment wrapText="1"/>
    </xf>
    <xf numFmtId="165" fontId="4" fillId="2" borderId="5" xfId="1" applyNumberFormat="1" applyFont="1" applyFill="1" applyBorder="1"/>
    <xf numFmtId="41" fontId="6" fillId="0" borderId="5" xfId="4" applyNumberFormat="1" applyFont="1" applyFill="1" applyBorder="1"/>
    <xf numFmtId="43" fontId="4" fillId="0" borderId="5" xfId="1" applyNumberFormat="1" applyFont="1" applyFill="1" applyBorder="1"/>
    <xf numFmtId="0" fontId="8" fillId="0" borderId="5" xfId="0" applyFont="1" applyBorder="1" applyAlignment="1">
      <alignment horizontal="right"/>
    </xf>
    <xf numFmtId="10" fontId="6" fillId="2" borderId="5" xfId="3" applyNumberFormat="1" applyFont="1" applyFill="1" applyBorder="1"/>
    <xf numFmtId="164" fontId="9" fillId="0" borderId="5" xfId="1" applyNumberFormat="1" applyFont="1" applyBorder="1"/>
    <xf numFmtId="0" fontId="9" fillId="0" borderId="6" xfId="0" applyFont="1" applyBorder="1" applyAlignment="1">
      <alignment horizontal="right"/>
    </xf>
    <xf numFmtId="10" fontId="9" fillId="0" borderId="6" xfId="4" applyNumberFormat="1" applyFont="1" applyFill="1" applyBorder="1"/>
    <xf numFmtId="10" fontId="9" fillId="0" borderId="1" xfId="4" applyNumberFormat="1" applyFont="1" applyFill="1" applyBorder="1"/>
    <xf numFmtId="164" fontId="9" fillId="0" borderId="1" xfId="1" applyNumberFormat="1" applyFont="1" applyBorder="1"/>
    <xf numFmtId="0" fontId="4" fillId="0" borderId="7" xfId="0" applyFont="1" applyBorder="1"/>
    <xf numFmtId="10" fontId="6" fillId="0" borderId="7" xfId="4" applyNumberFormat="1" applyFont="1" applyFill="1" applyBorder="1"/>
    <xf numFmtId="10" fontId="6" fillId="0" borderId="0" xfId="4" applyNumberFormat="1" applyFont="1" applyFill="1" applyBorder="1"/>
    <xf numFmtId="0" fontId="4" fillId="0" borderId="0" xfId="0" applyFont="1" applyBorder="1"/>
    <xf numFmtId="0" fontId="8" fillId="0" borderId="0" xfId="0" applyFont="1" applyAlignment="1">
      <alignment horizontal="right"/>
    </xf>
    <xf numFmtId="164" fontId="2" fillId="0" borderId="0" xfId="0" applyNumberFormat="1" applyFont="1"/>
    <xf numFmtId="164" fontId="8" fillId="0" borderId="0" xfId="0" applyNumberFormat="1" applyFont="1"/>
    <xf numFmtId="41" fontId="2" fillId="0" borderId="0" xfId="0" applyNumberFormat="1" applyFont="1"/>
    <xf numFmtId="0" fontId="0" fillId="0" borderId="0" xfId="0" applyFont="1"/>
    <xf numFmtId="164" fontId="0" fillId="0" borderId="0" xfId="0" applyNumberFormat="1" applyFont="1"/>
    <xf numFmtId="166" fontId="0" fillId="0" borderId="0" xfId="0" applyNumberFormat="1" applyFont="1"/>
    <xf numFmtId="9" fontId="0" fillId="0" borderId="0" xfId="0" applyNumberFormat="1" applyFont="1"/>
    <xf numFmtId="43" fontId="0" fillId="0" borderId="0" xfId="0" applyNumberFormat="1" applyFont="1"/>
    <xf numFmtId="44" fontId="0" fillId="0" borderId="0" xfId="2" applyFont="1"/>
  </cellXfs>
  <cellStyles count="6">
    <cellStyle name="Comma" xfId="1" builtinId="3"/>
    <cellStyle name="Comma 2" xfId="5" xr:uid="{969C211D-385A-47FD-83B2-C6AAE62F3850}"/>
    <cellStyle name="Currency" xfId="2" builtinId="4"/>
    <cellStyle name="Normal" xfId="0" builtinId="0"/>
    <cellStyle name="Percent" xfId="3" builtinId="5"/>
    <cellStyle name="Percent 2" xfId="4" xr:uid="{F4EEEE8E-2F76-4F6A-98A2-05C4F0FDE86E}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New%20Research%20Website\ECE%20Proposal%20Budget%20Template_2022010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Sheet Information"/>
      <sheetName val="Budget - Utah"/>
      <sheetName val="Budget - Sub-Award"/>
      <sheetName val="Utah Tuition Calculation"/>
      <sheetName val="Benefits Information"/>
      <sheetName val="Budget - USU"/>
    </sheetNames>
    <sheetDataSet>
      <sheetData sheetId="0">
        <row r="3">
          <cell r="D3" t="str">
            <v>NIH</v>
          </cell>
        </row>
        <row r="4">
          <cell r="B4" t="str">
            <v>NIH</v>
          </cell>
        </row>
        <row r="6">
          <cell r="B6">
            <v>199300</v>
          </cell>
        </row>
      </sheetData>
      <sheetData sheetId="1"/>
      <sheetData sheetId="2">
        <row r="61"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</sheetData>
      <sheetData sheetId="3">
        <row r="18">
          <cell r="E18">
            <v>9635.84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7266EA-ACD0-4836-BC92-3DF405E2F2AD}">
  <sheetPr>
    <tabColor rgb="FFC00000"/>
  </sheetPr>
  <dimension ref="A1:N81"/>
  <sheetViews>
    <sheetView tabSelected="1" workbookViewId="0">
      <pane ySplit="2" topLeftCell="A24" activePane="bottomLeft" state="frozen"/>
      <selection pane="bottomLeft" activeCell="C65" sqref="C65"/>
    </sheetView>
  </sheetViews>
  <sheetFormatPr defaultColWidth="8.81640625" defaultRowHeight="14.5" x14ac:dyDescent="0.35"/>
  <cols>
    <col min="1" max="1" width="39.81640625" style="2" bestFit="1" customWidth="1"/>
    <col min="2" max="2" width="11.453125" style="2" customWidth="1"/>
    <col min="3" max="3" width="13" style="2" customWidth="1"/>
    <col min="4" max="4" width="11.1796875" style="2" bestFit="1" customWidth="1"/>
    <col min="5" max="8" width="9.453125" style="2" bestFit="1" customWidth="1"/>
    <col min="9" max="13" width="13.7265625" style="67" customWidth="1"/>
    <col min="14" max="14" width="13.7265625" style="2" customWidth="1"/>
    <col min="15" max="16384" width="8.81640625" style="2"/>
  </cols>
  <sheetData>
    <row r="1" spans="1:14" x14ac:dyDescent="0.35">
      <c r="A1" s="1"/>
      <c r="B1" s="1"/>
      <c r="D1" s="3" t="s">
        <v>0</v>
      </c>
      <c r="E1" s="4"/>
      <c r="F1" s="5"/>
      <c r="G1" s="5"/>
      <c r="H1" s="6"/>
      <c r="I1" s="7" t="s">
        <v>1</v>
      </c>
      <c r="J1" s="7"/>
      <c r="K1" s="7"/>
      <c r="L1" s="7"/>
      <c r="M1" s="8"/>
    </row>
    <row r="2" spans="1:14" ht="29.5" customHeight="1" x14ac:dyDescent="0.35">
      <c r="A2" s="9" t="s">
        <v>1</v>
      </c>
      <c r="B2" s="10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2" t="s">
        <v>4</v>
      </c>
      <c r="J2" s="12" t="s">
        <v>5</v>
      </c>
      <c r="K2" s="12" t="s">
        <v>6</v>
      </c>
      <c r="L2" s="12" t="s">
        <v>7</v>
      </c>
      <c r="M2" s="12" t="s">
        <v>8</v>
      </c>
      <c r="N2" s="12" t="s">
        <v>9</v>
      </c>
    </row>
    <row r="3" spans="1:14" x14ac:dyDescent="0.35">
      <c r="A3" s="13" t="s">
        <v>10</v>
      </c>
      <c r="B3" s="13"/>
      <c r="C3" s="14">
        <v>1.02</v>
      </c>
      <c r="D3" s="15"/>
      <c r="E3" s="15"/>
      <c r="F3" s="15"/>
      <c r="G3" s="15"/>
      <c r="H3" s="15"/>
      <c r="I3" s="16"/>
      <c r="J3" s="16"/>
      <c r="K3" s="16"/>
      <c r="L3" s="16"/>
      <c r="M3" s="16"/>
      <c r="N3" s="16"/>
    </row>
    <row r="4" spans="1:14" x14ac:dyDescent="0.35">
      <c r="A4" s="13" t="s">
        <v>11</v>
      </c>
      <c r="B4" s="13"/>
      <c r="C4" s="14">
        <v>1.05</v>
      </c>
      <c r="D4" s="15"/>
      <c r="E4" s="15"/>
      <c r="F4" s="15"/>
      <c r="G4" s="15"/>
      <c r="H4" s="15"/>
      <c r="I4" s="16"/>
      <c r="J4" s="16"/>
      <c r="K4" s="16"/>
      <c r="L4" s="16"/>
      <c r="M4" s="16"/>
      <c r="N4" s="16"/>
    </row>
    <row r="5" spans="1:14" x14ac:dyDescent="0.35">
      <c r="A5" s="13"/>
      <c r="B5" s="13"/>
      <c r="C5" s="17"/>
      <c r="D5" s="17"/>
      <c r="E5" s="17"/>
      <c r="F5" s="17"/>
      <c r="G5" s="17"/>
      <c r="H5" s="17"/>
      <c r="I5" s="16"/>
      <c r="J5" s="16"/>
      <c r="K5" s="16"/>
      <c r="L5" s="16"/>
      <c r="M5" s="16"/>
      <c r="N5" s="16"/>
    </row>
    <row r="6" spans="1:14" x14ac:dyDescent="0.35">
      <c r="A6" s="18" t="s">
        <v>12</v>
      </c>
      <c r="B6" s="18"/>
      <c r="C6" s="17"/>
      <c r="D6" s="19" t="s">
        <v>13</v>
      </c>
      <c r="E6" s="19"/>
      <c r="F6" s="19"/>
      <c r="G6" s="19"/>
      <c r="H6" s="19"/>
      <c r="I6" s="16"/>
      <c r="J6" s="16"/>
      <c r="K6" s="16"/>
      <c r="L6" s="16"/>
      <c r="M6" s="16"/>
      <c r="N6" s="16"/>
    </row>
    <row r="7" spans="1:14" x14ac:dyDescent="0.35">
      <c r="A7" s="20" t="s">
        <v>14</v>
      </c>
      <c r="B7" s="21" t="s">
        <v>15</v>
      </c>
      <c r="C7" s="22">
        <v>250000</v>
      </c>
      <c r="D7" s="23">
        <v>0</v>
      </c>
      <c r="E7" s="23">
        <v>0</v>
      </c>
      <c r="F7" s="23">
        <v>0</v>
      </c>
      <c r="G7" s="23">
        <v>0</v>
      </c>
      <c r="H7" s="23">
        <v>0</v>
      </c>
      <c r="I7" s="16">
        <f>IF('[1]Cover Sheet Information'!$B$4='[1]Cover Sheet Information'!$D$3,MIN('[1]Cover Sheet Information'!$B$6*(D7/12),$C7*(D7/12)*$C$3^0),$C7*(D7/12)*$C$3^0)</f>
        <v>0</v>
      </c>
      <c r="J7" s="16">
        <f>IF('[1]Cover Sheet Information'!$B$4='[1]Cover Sheet Information'!$D$3,MIN('[1]Cover Sheet Information'!$B$6*(E7/12),$C7*(E7/12)*$C$3^1),$C7*(E7/12)*$C$3^1)</f>
        <v>0</v>
      </c>
      <c r="K7" s="16">
        <f>IF('[1]Cover Sheet Information'!$B$4='[1]Cover Sheet Information'!$D$3,MIN('[1]Cover Sheet Information'!$B$6*(F7/12),$C7*(F7/12)*$C$3^2),$C7*(F7/12)*$C$3^2)</f>
        <v>0</v>
      </c>
      <c r="L7" s="16">
        <f>IF('[1]Cover Sheet Information'!$B$4='[1]Cover Sheet Information'!$D$3,MIN('[1]Cover Sheet Information'!$B$6*(G7/12),$C7*(G7/12)*$C$3^3),$C7*(G7/12)*$C$3^3)</f>
        <v>0</v>
      </c>
      <c r="M7" s="16">
        <f>IF('[1]Cover Sheet Information'!$B$4='[1]Cover Sheet Information'!$D$3,MIN('[1]Cover Sheet Information'!$B$6*(H7/12),$C7*(H7/12)*$C$3^4),$C7*(H7/12)*$C$3^4)</f>
        <v>0</v>
      </c>
      <c r="N7" s="16">
        <f>SUM(I7:M7)</f>
        <v>0</v>
      </c>
    </row>
    <row r="8" spans="1:14" x14ac:dyDescent="0.35">
      <c r="A8" s="20" t="s">
        <v>16</v>
      </c>
      <c r="B8" s="21" t="s">
        <v>15</v>
      </c>
      <c r="C8" s="22">
        <v>200000</v>
      </c>
      <c r="D8" s="23">
        <v>0</v>
      </c>
      <c r="E8" s="23">
        <v>0</v>
      </c>
      <c r="F8" s="23">
        <v>0</v>
      </c>
      <c r="G8" s="23">
        <v>0</v>
      </c>
      <c r="H8" s="23">
        <v>0</v>
      </c>
      <c r="I8" s="16">
        <f>IF('[1]Cover Sheet Information'!$B$4='[1]Cover Sheet Information'!$D$3,MIN('[1]Cover Sheet Information'!$B$6*(D8/12),$C8*(D8/12)*$C$3^0),$C8*(D8/12)*$C$3^0)</f>
        <v>0</v>
      </c>
      <c r="J8" s="16">
        <f>IF('[1]Cover Sheet Information'!$B$4='[1]Cover Sheet Information'!$D$3,MIN('[1]Cover Sheet Information'!$B$6*(E8/12),$C8*(E8/12)*$C$3^1),$C8*(E8/12)*$C$3^1)</f>
        <v>0</v>
      </c>
      <c r="K8" s="16">
        <f>IF('[1]Cover Sheet Information'!$B$4='[1]Cover Sheet Information'!$D$3,MIN('[1]Cover Sheet Information'!$B$6*(F8/12),$C8*(F8/12)*$C$3^2),$C8*(F8/12)*$C$3^2)</f>
        <v>0</v>
      </c>
      <c r="L8" s="16">
        <f>IF('[1]Cover Sheet Information'!$B$4='[1]Cover Sheet Information'!$D$3,MIN('[1]Cover Sheet Information'!$B$6*(G8/12),$C8*(G8/12)*$C$3^3),$C8*(G8/12)*$C$3^3)</f>
        <v>0</v>
      </c>
      <c r="M8" s="16">
        <f>IF('[1]Cover Sheet Information'!$B$4='[1]Cover Sheet Information'!$D$3,MIN('[1]Cover Sheet Information'!$B$6*(H8/12),$C8*(H8/12)*$C$3^4),$C8*(H8/12)*$C$3^4)</f>
        <v>0</v>
      </c>
      <c r="N8" s="16">
        <f>SUM(I8:M8)</f>
        <v>0</v>
      </c>
    </row>
    <row r="9" spans="1:14" x14ac:dyDescent="0.35">
      <c r="A9" s="20" t="s">
        <v>17</v>
      </c>
      <c r="B9" s="21" t="s">
        <v>15</v>
      </c>
      <c r="C9" s="22">
        <v>150000</v>
      </c>
      <c r="D9" s="23">
        <v>0</v>
      </c>
      <c r="E9" s="23">
        <v>0</v>
      </c>
      <c r="F9" s="23">
        <v>0</v>
      </c>
      <c r="G9" s="23">
        <v>0</v>
      </c>
      <c r="H9" s="23">
        <v>0</v>
      </c>
      <c r="I9" s="16">
        <f>IF('[1]Cover Sheet Information'!$B$4='[1]Cover Sheet Information'!$D$3,MIN('[1]Cover Sheet Information'!$B$6*(D9/12),$C9*(D9/12)*$C$3^0),$C9*(D9/12)*$C$3^0)</f>
        <v>0</v>
      </c>
      <c r="J9" s="16">
        <f>IF('[1]Cover Sheet Information'!$B$4='[1]Cover Sheet Information'!$D$3,MIN('[1]Cover Sheet Information'!$B$6*(E9/12),$C9*(E9/12)*$C$3^1),$C9*(E9/12)*$C$3^1)</f>
        <v>0</v>
      </c>
      <c r="K9" s="16">
        <f>IF('[1]Cover Sheet Information'!$B$4='[1]Cover Sheet Information'!$D$3,MIN('[1]Cover Sheet Information'!$B$6*(F9/12),$C9*(F9/12)*$C$3^2),$C9*(F9/12)*$C$3^2)</f>
        <v>0</v>
      </c>
      <c r="L9" s="16">
        <f>IF('[1]Cover Sheet Information'!$B$4='[1]Cover Sheet Information'!$D$3,MIN('[1]Cover Sheet Information'!$B$6*(G9/12),$C9*(G9/12)*$C$3^3),$C9*(G9/12)*$C$3^3)</f>
        <v>0</v>
      </c>
      <c r="M9" s="16">
        <f>IF('[1]Cover Sheet Information'!$B$4='[1]Cover Sheet Information'!$D$3,MIN('[1]Cover Sheet Information'!$B$6*(H9/12),$C9*(H9/12)*$C$3^4),$C9*(H9/12)*$C$3^4)</f>
        <v>0</v>
      </c>
      <c r="N9" s="16">
        <f>SUM(I9:M9)</f>
        <v>0</v>
      </c>
    </row>
    <row r="10" spans="1:14" x14ac:dyDescent="0.35">
      <c r="A10" s="20" t="s">
        <v>18</v>
      </c>
      <c r="B10" s="21" t="s">
        <v>15</v>
      </c>
      <c r="C10" s="22">
        <v>131333</v>
      </c>
      <c r="D10" s="23">
        <v>0</v>
      </c>
      <c r="E10" s="23">
        <v>0</v>
      </c>
      <c r="F10" s="23">
        <v>0</v>
      </c>
      <c r="G10" s="23">
        <v>0</v>
      </c>
      <c r="H10" s="23">
        <v>0</v>
      </c>
      <c r="I10" s="16">
        <f>IF('[1]Cover Sheet Information'!$B$4='[1]Cover Sheet Information'!$D$3,MIN('[1]Cover Sheet Information'!$B$6*(D10/12),$C10*(D10/12)*$C$3^0),$C10*(D10/12)*$C$3^0)</f>
        <v>0</v>
      </c>
      <c r="J10" s="16">
        <f>IF('[1]Cover Sheet Information'!$B$4='[1]Cover Sheet Information'!$D$3,MIN('[1]Cover Sheet Information'!$B$6*(E10/12),$C10*(E10/12)*$C$3^1),$C10*(E10/12)*$C$3^1)</f>
        <v>0</v>
      </c>
      <c r="K10" s="16">
        <f>IF('[1]Cover Sheet Information'!$B$4='[1]Cover Sheet Information'!$D$3,MIN('[1]Cover Sheet Information'!$B$6*(F10/12),$C10*(F10/12)*$C$3^2),$C10*(F10/12)*$C$3^2)</f>
        <v>0</v>
      </c>
      <c r="L10" s="16">
        <f>IF('[1]Cover Sheet Information'!$B$4='[1]Cover Sheet Information'!$D$3,MIN('[1]Cover Sheet Information'!$B$6*(G10/12),$C10*(G10/12)*$C$3^3),$C10*(G10/12)*$C$3^3)</f>
        <v>0</v>
      </c>
      <c r="M10" s="16">
        <f>IF('[1]Cover Sheet Information'!$B$4='[1]Cover Sheet Information'!$D$3,MIN('[1]Cover Sheet Information'!$B$6*(H10/12),$C10*(H10/12)*$C$3^4),$C10*(H10/12)*$C$3^4)</f>
        <v>0</v>
      </c>
      <c r="N10" s="16">
        <f>SUM(I10:M10)</f>
        <v>0</v>
      </c>
    </row>
    <row r="11" spans="1:14" x14ac:dyDescent="0.35">
      <c r="A11" s="24" t="s">
        <v>19</v>
      </c>
      <c r="B11" s="25"/>
      <c r="C11" s="17"/>
      <c r="D11" s="17"/>
      <c r="E11" s="17"/>
      <c r="F11" s="17"/>
      <c r="G11" s="17"/>
      <c r="H11" s="17"/>
      <c r="I11" s="26">
        <f>SUM(I7:I10)</f>
        <v>0</v>
      </c>
      <c r="J11" s="26">
        <f>SUM(J7:J10)</f>
        <v>0</v>
      </c>
      <c r="K11" s="26">
        <f>SUM(K7:K10)</f>
        <v>0</v>
      </c>
      <c r="L11" s="26">
        <f>SUM(L7:L10)</f>
        <v>0</v>
      </c>
      <c r="M11" s="26">
        <f>SUM(M7:M10)</f>
        <v>0</v>
      </c>
      <c r="N11" s="27">
        <f>SUM(I11:M11)</f>
        <v>0</v>
      </c>
    </row>
    <row r="12" spans="1:14" x14ac:dyDescent="0.35">
      <c r="A12" s="24"/>
      <c r="B12" s="25"/>
      <c r="C12" s="17"/>
      <c r="D12" s="17"/>
      <c r="E12" s="17"/>
      <c r="F12" s="17"/>
      <c r="G12" s="17"/>
      <c r="H12" s="17"/>
      <c r="I12" s="26"/>
      <c r="J12" s="26"/>
      <c r="K12" s="26"/>
      <c r="L12" s="26"/>
      <c r="M12" s="26"/>
      <c r="N12" s="26"/>
    </row>
    <row r="13" spans="1:14" x14ac:dyDescent="0.35">
      <c r="A13" s="13" t="s">
        <v>20</v>
      </c>
      <c r="B13" s="28"/>
      <c r="C13" s="29"/>
      <c r="D13" s="19" t="s">
        <v>21</v>
      </c>
      <c r="E13" s="19"/>
      <c r="F13" s="19"/>
      <c r="G13" s="19"/>
      <c r="H13" s="19"/>
      <c r="I13" s="16"/>
      <c r="J13" s="16"/>
      <c r="K13" s="16"/>
      <c r="L13" s="16"/>
      <c r="M13" s="16"/>
      <c r="N13" s="16"/>
    </row>
    <row r="14" spans="1:14" x14ac:dyDescent="0.35">
      <c r="A14" s="30" t="s">
        <v>22</v>
      </c>
      <c r="B14" s="31" t="s">
        <v>15</v>
      </c>
      <c r="C14" s="32">
        <v>50000</v>
      </c>
      <c r="D14" s="23">
        <v>0</v>
      </c>
      <c r="E14" s="23"/>
      <c r="F14" s="23">
        <v>0</v>
      </c>
      <c r="G14" s="23">
        <v>0</v>
      </c>
      <c r="H14" s="23">
        <f t="shared" ref="H14" si="0">G14</f>
        <v>0</v>
      </c>
      <c r="I14" s="16">
        <f>$C14*(D14/12)*$C$3^0</f>
        <v>0</v>
      </c>
      <c r="J14" s="16">
        <f>$C14*(E14/12)*$C$3^1</f>
        <v>0</v>
      </c>
      <c r="K14" s="16">
        <f>$C14*(F14/12)*$C$3^2</f>
        <v>0</v>
      </c>
      <c r="L14" s="16">
        <f>$C14*(G14/12)*$C$3^3</f>
        <v>0</v>
      </c>
      <c r="M14" s="16">
        <f>$C14*(H14/12)*$C$3^4</f>
        <v>0</v>
      </c>
      <c r="N14" s="16">
        <f>SUM(I14:M14)</f>
        <v>0</v>
      </c>
    </row>
    <row r="15" spans="1:14" x14ac:dyDescent="0.35">
      <c r="A15" s="30" t="s">
        <v>23</v>
      </c>
      <c r="B15" s="31" t="s">
        <v>15</v>
      </c>
      <c r="C15" s="32">
        <v>25000</v>
      </c>
      <c r="D15" s="23">
        <v>0</v>
      </c>
      <c r="E15" s="23">
        <v>0</v>
      </c>
      <c r="F15" s="23">
        <v>0</v>
      </c>
      <c r="G15" s="23">
        <v>0</v>
      </c>
      <c r="H15" s="23">
        <v>0</v>
      </c>
      <c r="I15" s="16">
        <f>$C15*(D15/12)*$C$3^0</f>
        <v>0</v>
      </c>
      <c r="J15" s="16">
        <f>$C15*(E15/12)*$C$3^1</f>
        <v>0</v>
      </c>
      <c r="K15" s="16">
        <f>$C15*(F15/12)*$C$3^2</f>
        <v>0</v>
      </c>
      <c r="L15" s="16">
        <f>$C15*(G15/12)*$C$3^3</f>
        <v>0</v>
      </c>
      <c r="M15" s="16">
        <f>$C15*(H15/12)*$C$3^4</f>
        <v>0</v>
      </c>
      <c r="N15" s="16">
        <f>SUM(I15:M15)</f>
        <v>0</v>
      </c>
    </row>
    <row r="16" spans="1:14" customFormat="1" x14ac:dyDescent="0.35">
      <c r="A16" s="24" t="s">
        <v>24</v>
      </c>
      <c r="B16" s="25"/>
      <c r="C16" s="33"/>
      <c r="D16" s="33"/>
      <c r="E16" s="33"/>
      <c r="F16" s="33"/>
      <c r="G16" s="33"/>
      <c r="H16" s="33"/>
      <c r="I16" s="26">
        <f>SUM(I14:I15)</f>
        <v>0</v>
      </c>
      <c r="J16" s="26">
        <f>SUM(J14:J15)</f>
        <v>0</v>
      </c>
      <c r="K16" s="26">
        <f>SUM(K14:K15)</f>
        <v>0</v>
      </c>
      <c r="L16" s="26">
        <f>SUM(L14:L15)</f>
        <v>0</v>
      </c>
      <c r="M16" s="26">
        <f>SUM(M14:M15)</f>
        <v>0</v>
      </c>
      <c r="N16" s="27">
        <f>SUM(I16:M16)</f>
        <v>0</v>
      </c>
    </row>
    <row r="17" spans="1:14" customFormat="1" x14ac:dyDescent="0.35">
      <c r="A17" s="34"/>
      <c r="B17" s="28"/>
      <c r="C17" s="35"/>
      <c r="D17" s="35"/>
      <c r="E17" s="35"/>
      <c r="F17" s="35"/>
      <c r="G17" s="35"/>
      <c r="H17" s="35"/>
      <c r="I17" s="16"/>
      <c r="J17" s="16"/>
      <c r="K17" s="16"/>
      <c r="L17" s="16"/>
      <c r="M17" s="16"/>
      <c r="N17" s="16"/>
    </row>
    <row r="18" spans="1:14" customFormat="1" x14ac:dyDescent="0.35">
      <c r="A18" s="13" t="s">
        <v>25</v>
      </c>
      <c r="B18" s="28"/>
      <c r="C18" s="35"/>
      <c r="D18" s="35"/>
      <c r="E18" s="35"/>
      <c r="F18" s="35"/>
      <c r="G18" s="35"/>
      <c r="H18" s="35"/>
      <c r="I18" s="16"/>
      <c r="J18" s="16"/>
      <c r="K18" s="16"/>
      <c r="L18" s="16"/>
      <c r="M18" s="16"/>
      <c r="N18" s="16"/>
    </row>
    <row r="19" spans="1:14" customFormat="1" x14ac:dyDescent="0.35">
      <c r="A19" s="34" t="str">
        <f>A7</f>
        <v>Faculty 1</v>
      </c>
      <c r="B19" s="31" t="s">
        <v>15</v>
      </c>
      <c r="C19" s="36">
        <v>0.34</v>
      </c>
      <c r="D19" s="35"/>
      <c r="E19" s="35"/>
      <c r="F19" s="35"/>
      <c r="G19" s="35"/>
      <c r="H19" s="35"/>
      <c r="I19" s="37">
        <f>I7*$C19</f>
        <v>0</v>
      </c>
      <c r="J19" s="37">
        <f t="shared" ref="J19:M22" si="1">J7*$C19</f>
        <v>0</v>
      </c>
      <c r="K19" s="37">
        <f t="shared" si="1"/>
        <v>0</v>
      </c>
      <c r="L19" s="37">
        <f t="shared" si="1"/>
        <v>0</v>
      </c>
      <c r="M19" s="37">
        <f t="shared" si="1"/>
        <v>0</v>
      </c>
      <c r="N19" s="16">
        <f t="shared" ref="N19:N25" si="2">SUM(I19:M19)</f>
        <v>0</v>
      </c>
    </row>
    <row r="20" spans="1:14" customFormat="1" x14ac:dyDescent="0.35">
      <c r="A20" s="34" t="str">
        <f t="shared" ref="A20:A22" si="3">A8</f>
        <v>Faculty 2</v>
      </c>
      <c r="B20" s="31" t="s">
        <v>15</v>
      </c>
      <c r="C20" s="36">
        <v>0.34</v>
      </c>
      <c r="D20" s="35"/>
      <c r="E20" s="35"/>
      <c r="F20" s="35"/>
      <c r="G20" s="35"/>
      <c r="H20" s="35"/>
      <c r="I20" s="37">
        <f>I8*$C20</f>
        <v>0</v>
      </c>
      <c r="J20" s="37">
        <f t="shared" si="1"/>
        <v>0</v>
      </c>
      <c r="K20" s="37">
        <f t="shared" si="1"/>
        <v>0</v>
      </c>
      <c r="L20" s="37">
        <f t="shared" si="1"/>
        <v>0</v>
      </c>
      <c r="M20" s="37">
        <f t="shared" si="1"/>
        <v>0</v>
      </c>
      <c r="N20" s="16">
        <f t="shared" si="2"/>
        <v>0</v>
      </c>
    </row>
    <row r="21" spans="1:14" customFormat="1" x14ac:dyDescent="0.35">
      <c r="A21" s="34" t="str">
        <f t="shared" si="3"/>
        <v>Faculty 3</v>
      </c>
      <c r="B21" s="31" t="s">
        <v>15</v>
      </c>
      <c r="C21" s="36">
        <v>0.34</v>
      </c>
      <c r="D21" s="35"/>
      <c r="E21" s="35"/>
      <c r="F21" s="35"/>
      <c r="G21" s="35"/>
      <c r="H21" s="35"/>
      <c r="I21" s="37">
        <f>I9*$C21</f>
        <v>0</v>
      </c>
      <c r="J21" s="37">
        <f t="shared" si="1"/>
        <v>0</v>
      </c>
      <c r="K21" s="37">
        <f t="shared" si="1"/>
        <v>0</v>
      </c>
      <c r="L21" s="37">
        <f t="shared" si="1"/>
        <v>0</v>
      </c>
      <c r="M21" s="37">
        <f t="shared" si="1"/>
        <v>0</v>
      </c>
      <c r="N21" s="16">
        <f t="shared" si="2"/>
        <v>0</v>
      </c>
    </row>
    <row r="22" spans="1:14" customFormat="1" x14ac:dyDescent="0.35">
      <c r="A22" s="34" t="str">
        <f t="shared" si="3"/>
        <v>Faculty 4</v>
      </c>
      <c r="B22" s="31" t="s">
        <v>15</v>
      </c>
      <c r="C22" s="36">
        <v>0.34</v>
      </c>
      <c r="D22" s="35"/>
      <c r="E22" s="35"/>
      <c r="F22" s="35"/>
      <c r="G22" s="35"/>
      <c r="H22" s="35"/>
      <c r="I22" s="37">
        <f>I10*$C22</f>
        <v>0</v>
      </c>
      <c r="J22" s="37">
        <f t="shared" si="1"/>
        <v>0</v>
      </c>
      <c r="K22" s="37">
        <f t="shared" si="1"/>
        <v>0</v>
      </c>
      <c r="L22" s="37">
        <f t="shared" si="1"/>
        <v>0</v>
      </c>
      <c r="M22" s="37">
        <f t="shared" si="1"/>
        <v>0</v>
      </c>
      <c r="N22" s="16">
        <f t="shared" si="2"/>
        <v>0</v>
      </c>
    </row>
    <row r="23" spans="1:14" customFormat="1" x14ac:dyDescent="0.35">
      <c r="A23" s="30" t="str">
        <f>A14</f>
        <v>Post Doctoral Research Fellow</v>
      </c>
      <c r="B23" s="31" t="s">
        <v>15</v>
      </c>
      <c r="C23" s="36">
        <v>0.52</v>
      </c>
      <c r="D23" s="35"/>
      <c r="E23" s="35"/>
      <c r="F23" s="35"/>
      <c r="G23" s="35"/>
      <c r="H23" s="35"/>
      <c r="I23" s="37">
        <f t="shared" ref="I23:M24" si="4">I14*$C23</f>
        <v>0</v>
      </c>
      <c r="J23" s="37">
        <f t="shared" si="4"/>
        <v>0</v>
      </c>
      <c r="K23" s="37">
        <f t="shared" si="4"/>
        <v>0</v>
      </c>
      <c r="L23" s="37">
        <f t="shared" si="4"/>
        <v>0</v>
      </c>
      <c r="M23" s="37">
        <f t="shared" si="4"/>
        <v>0</v>
      </c>
      <c r="N23" s="16">
        <f t="shared" si="2"/>
        <v>0</v>
      </c>
    </row>
    <row r="24" spans="1:14" customFormat="1" x14ac:dyDescent="0.35">
      <c r="A24" s="30" t="str">
        <f>A15</f>
        <v>Graduate Student Research Assistants</v>
      </c>
      <c r="B24" s="31" t="s">
        <v>15</v>
      </c>
      <c r="C24" s="36">
        <v>0.1</v>
      </c>
      <c r="D24" s="35"/>
      <c r="E24" s="35"/>
      <c r="F24" s="35"/>
      <c r="G24" s="35"/>
      <c r="H24" s="35"/>
      <c r="I24" s="37">
        <f t="shared" si="4"/>
        <v>0</v>
      </c>
      <c r="J24" s="37">
        <f t="shared" si="4"/>
        <v>0</v>
      </c>
      <c r="K24" s="37">
        <f t="shared" si="4"/>
        <v>0</v>
      </c>
      <c r="L24" s="37">
        <f t="shared" si="4"/>
        <v>0</v>
      </c>
      <c r="M24" s="37">
        <f t="shared" si="4"/>
        <v>0</v>
      </c>
      <c r="N24" s="16">
        <f t="shared" si="2"/>
        <v>0</v>
      </c>
    </row>
    <row r="25" spans="1:14" customFormat="1" x14ac:dyDescent="0.35">
      <c r="A25" s="24" t="s">
        <v>26</v>
      </c>
      <c r="B25" s="25"/>
      <c r="C25" s="33"/>
      <c r="D25" s="33"/>
      <c r="E25" s="33"/>
      <c r="F25" s="33"/>
      <c r="G25" s="33"/>
      <c r="H25" s="33"/>
      <c r="I25" s="27">
        <f>SUM(I19:I24)</f>
        <v>0</v>
      </c>
      <c r="J25" s="27">
        <f>SUM(J19:J24)</f>
        <v>0</v>
      </c>
      <c r="K25" s="27">
        <f>SUM(K19:K24)</f>
        <v>0</v>
      </c>
      <c r="L25" s="27">
        <f>SUM(L19:L24)</f>
        <v>0</v>
      </c>
      <c r="M25" s="27">
        <f>SUM(M19:M24)</f>
        <v>0</v>
      </c>
      <c r="N25" s="27">
        <f t="shared" si="2"/>
        <v>0</v>
      </c>
    </row>
    <row r="26" spans="1:14" customFormat="1" x14ac:dyDescent="0.35">
      <c r="A26" s="34"/>
      <c r="B26" s="28"/>
      <c r="C26" s="35"/>
      <c r="D26" s="35"/>
      <c r="E26" s="35"/>
      <c r="F26" s="35"/>
      <c r="G26" s="35"/>
      <c r="H26" s="35"/>
      <c r="I26" s="16"/>
      <c r="J26" s="16"/>
      <c r="K26" s="16"/>
      <c r="L26" s="16"/>
      <c r="M26" s="16"/>
      <c r="N26" s="16"/>
    </row>
    <row r="27" spans="1:14" customFormat="1" x14ac:dyDescent="0.35">
      <c r="A27" s="24" t="s">
        <v>27</v>
      </c>
      <c r="B27" s="25"/>
      <c r="C27" s="38"/>
      <c r="D27" s="38"/>
      <c r="E27" s="38"/>
      <c r="F27" s="38"/>
      <c r="G27" s="38"/>
      <c r="H27" s="38"/>
      <c r="I27" s="26">
        <f>SUM(I11,I16,I25)</f>
        <v>0</v>
      </c>
      <c r="J27" s="26">
        <f t="shared" ref="J27:M27" si="5">SUM(J11,J16,J25)</f>
        <v>0</v>
      </c>
      <c r="K27" s="26">
        <f t="shared" si="5"/>
        <v>0</v>
      </c>
      <c r="L27" s="26">
        <f t="shared" si="5"/>
        <v>0</v>
      </c>
      <c r="M27" s="26">
        <f t="shared" si="5"/>
        <v>0</v>
      </c>
      <c r="N27" s="27">
        <f>SUM(I27:M27)</f>
        <v>0</v>
      </c>
    </row>
    <row r="28" spans="1:14" customFormat="1" x14ac:dyDescent="0.35">
      <c r="A28" s="39"/>
      <c r="B28" s="28"/>
      <c r="C28" s="40"/>
      <c r="D28" s="40"/>
      <c r="E28" s="40"/>
      <c r="F28" s="40"/>
      <c r="G28" s="40"/>
      <c r="H28" s="40"/>
      <c r="I28" s="41"/>
      <c r="J28" s="41"/>
      <c r="K28" s="41"/>
      <c r="L28" s="41"/>
      <c r="M28" s="41"/>
      <c r="N28" s="41"/>
    </row>
    <row r="29" spans="1:14" customFormat="1" x14ac:dyDescent="0.35">
      <c r="A29" s="13" t="s">
        <v>28</v>
      </c>
      <c r="B29" s="28"/>
      <c r="C29" s="42"/>
      <c r="D29" s="43"/>
      <c r="E29" s="44"/>
      <c r="F29" s="44"/>
      <c r="G29" s="44"/>
      <c r="H29" s="44"/>
      <c r="I29" s="41"/>
      <c r="J29" s="41"/>
      <c r="K29" s="41"/>
      <c r="L29" s="41"/>
      <c r="M29" s="41"/>
      <c r="N29" s="41"/>
    </row>
    <row r="30" spans="1:14" customFormat="1" x14ac:dyDescent="0.35">
      <c r="A30" s="34" t="s">
        <v>29</v>
      </c>
      <c r="B30" s="31" t="s">
        <v>15</v>
      </c>
      <c r="C30" s="32">
        <v>2500</v>
      </c>
      <c r="D30" s="23">
        <v>0</v>
      </c>
      <c r="E30" s="23">
        <v>0</v>
      </c>
      <c r="F30" s="23">
        <v>0</v>
      </c>
      <c r="G30" s="23">
        <v>0</v>
      </c>
      <c r="H30" s="23">
        <v>0</v>
      </c>
      <c r="I30" s="45">
        <f t="shared" ref="I30:M31" si="6">$C30*D30</f>
        <v>0</v>
      </c>
      <c r="J30" s="45">
        <f t="shared" si="6"/>
        <v>0</v>
      </c>
      <c r="K30" s="45">
        <f t="shared" si="6"/>
        <v>0</v>
      </c>
      <c r="L30" s="45">
        <f t="shared" si="6"/>
        <v>0</v>
      </c>
      <c r="M30" s="45">
        <f t="shared" si="6"/>
        <v>0</v>
      </c>
      <c r="N30" s="16">
        <f>SUM(I30:M30)</f>
        <v>0</v>
      </c>
    </row>
    <row r="31" spans="1:14" customFormat="1" x14ac:dyDescent="0.35">
      <c r="A31" s="34" t="s">
        <v>30</v>
      </c>
      <c r="B31" s="31" t="s">
        <v>15</v>
      </c>
      <c r="C31" s="32">
        <v>4000</v>
      </c>
      <c r="D31" s="23">
        <v>0</v>
      </c>
      <c r="E31" s="23">
        <v>0</v>
      </c>
      <c r="F31" s="23">
        <v>0</v>
      </c>
      <c r="G31" s="23">
        <v>0</v>
      </c>
      <c r="H31" s="23">
        <v>0</v>
      </c>
      <c r="I31" s="45">
        <f t="shared" si="6"/>
        <v>0</v>
      </c>
      <c r="J31" s="45">
        <f t="shared" si="6"/>
        <v>0</v>
      </c>
      <c r="K31" s="45">
        <f t="shared" si="6"/>
        <v>0</v>
      </c>
      <c r="L31" s="45">
        <f t="shared" si="6"/>
        <v>0</v>
      </c>
      <c r="M31" s="45">
        <f t="shared" si="6"/>
        <v>0</v>
      </c>
      <c r="N31" s="16">
        <f>SUM(I31:M31)</f>
        <v>0</v>
      </c>
    </row>
    <row r="32" spans="1:14" customFormat="1" x14ac:dyDescent="0.35">
      <c r="A32" s="24" t="s">
        <v>31</v>
      </c>
      <c r="B32" s="25"/>
      <c r="C32" s="40"/>
      <c r="D32" s="40"/>
      <c r="E32" s="40"/>
      <c r="F32" s="40"/>
      <c r="G32" s="40"/>
      <c r="H32" s="40"/>
      <c r="I32" s="41">
        <f>SUM(I30:I31)</f>
        <v>0</v>
      </c>
      <c r="J32" s="41">
        <f>SUM(J30:J31)</f>
        <v>0</v>
      </c>
      <c r="K32" s="41">
        <f>SUM(K30:K31)</f>
        <v>0</v>
      </c>
      <c r="L32" s="41">
        <f>SUM(L30:L31)</f>
        <v>0</v>
      </c>
      <c r="M32" s="41">
        <f>SUM(M30:M31)</f>
        <v>0</v>
      </c>
      <c r="N32" s="27">
        <f>SUM(I32:M32)</f>
        <v>0</v>
      </c>
    </row>
    <row r="33" spans="1:14" customFormat="1" x14ac:dyDescent="0.35">
      <c r="A33" s="24"/>
      <c r="B33" s="25"/>
      <c r="C33" s="40"/>
      <c r="D33" s="40"/>
      <c r="E33" s="40"/>
      <c r="F33" s="40"/>
      <c r="G33" s="40"/>
      <c r="H33" s="40"/>
      <c r="I33" s="41"/>
      <c r="J33" s="41"/>
      <c r="K33" s="41"/>
      <c r="L33" s="41"/>
      <c r="M33" s="41"/>
      <c r="N33" s="41"/>
    </row>
    <row r="34" spans="1:14" customFormat="1" x14ac:dyDescent="0.35">
      <c r="A34" s="18" t="s">
        <v>32</v>
      </c>
      <c r="B34" s="28"/>
      <c r="C34" s="40"/>
      <c r="D34" s="40"/>
      <c r="E34" s="40"/>
      <c r="F34" s="40"/>
      <c r="G34" s="40"/>
      <c r="H34" s="40"/>
      <c r="I34" s="41"/>
      <c r="J34" s="41"/>
      <c r="K34" s="41"/>
      <c r="L34" s="41"/>
      <c r="M34" s="41"/>
      <c r="N34" s="41"/>
    </row>
    <row r="35" spans="1:14" customFormat="1" x14ac:dyDescent="0.35">
      <c r="A35" s="30"/>
      <c r="B35" s="31" t="s">
        <v>33</v>
      </c>
      <c r="C35" s="32">
        <v>0</v>
      </c>
      <c r="D35" s="23">
        <v>0</v>
      </c>
      <c r="E35" s="23">
        <v>0</v>
      </c>
      <c r="F35" s="23">
        <f t="shared" ref="F35:H38" si="7">E35</f>
        <v>0</v>
      </c>
      <c r="G35" s="23">
        <f t="shared" si="7"/>
        <v>0</v>
      </c>
      <c r="H35" s="23">
        <f t="shared" si="7"/>
        <v>0</v>
      </c>
      <c r="I35" s="45">
        <f>$C35*D35</f>
        <v>0</v>
      </c>
      <c r="J35" s="45">
        <f>$C35*E35</f>
        <v>0</v>
      </c>
      <c r="K35" s="45">
        <f>$C35*F35</f>
        <v>0</v>
      </c>
      <c r="L35" s="45">
        <f>$C35*G35</f>
        <v>0</v>
      </c>
      <c r="M35" s="45">
        <f>$C35*H35</f>
        <v>0</v>
      </c>
      <c r="N35" s="16">
        <f>SUM(I35:M35)</f>
        <v>0</v>
      </c>
    </row>
    <row r="36" spans="1:14" customFormat="1" x14ac:dyDescent="0.35">
      <c r="A36" s="30"/>
      <c r="B36" s="31" t="s">
        <v>33</v>
      </c>
      <c r="C36" s="32">
        <v>0</v>
      </c>
      <c r="D36" s="23">
        <v>0</v>
      </c>
      <c r="E36" s="23">
        <v>0</v>
      </c>
      <c r="F36" s="23">
        <f t="shared" si="7"/>
        <v>0</v>
      </c>
      <c r="G36" s="23">
        <f t="shared" si="7"/>
        <v>0</v>
      </c>
      <c r="H36" s="23">
        <f t="shared" si="7"/>
        <v>0</v>
      </c>
      <c r="I36" s="45">
        <f t="shared" ref="I36:M38" si="8">$C36*D36</f>
        <v>0</v>
      </c>
      <c r="J36" s="45">
        <f t="shared" si="8"/>
        <v>0</v>
      </c>
      <c r="K36" s="45">
        <f t="shared" si="8"/>
        <v>0</v>
      </c>
      <c r="L36" s="45">
        <f t="shared" si="8"/>
        <v>0</v>
      </c>
      <c r="M36" s="45">
        <f t="shared" si="8"/>
        <v>0</v>
      </c>
      <c r="N36" s="16">
        <f>SUM(I36:M36)</f>
        <v>0</v>
      </c>
    </row>
    <row r="37" spans="1:14" customFormat="1" x14ac:dyDescent="0.35">
      <c r="A37" s="30"/>
      <c r="B37" s="31" t="s">
        <v>33</v>
      </c>
      <c r="C37" s="32">
        <v>0</v>
      </c>
      <c r="D37" s="23">
        <v>0</v>
      </c>
      <c r="E37" s="23">
        <v>0</v>
      </c>
      <c r="F37" s="23">
        <f t="shared" si="7"/>
        <v>0</v>
      </c>
      <c r="G37" s="23">
        <f t="shared" si="7"/>
        <v>0</v>
      </c>
      <c r="H37" s="23">
        <f t="shared" si="7"/>
        <v>0</v>
      </c>
      <c r="I37" s="45">
        <f t="shared" si="8"/>
        <v>0</v>
      </c>
      <c r="J37" s="45">
        <f t="shared" si="8"/>
        <v>0</v>
      </c>
      <c r="K37" s="45">
        <f t="shared" si="8"/>
        <v>0</v>
      </c>
      <c r="L37" s="45">
        <f t="shared" si="8"/>
        <v>0</v>
      </c>
      <c r="M37" s="45">
        <f t="shared" si="8"/>
        <v>0</v>
      </c>
      <c r="N37" s="16">
        <f>SUM(I37:M37)</f>
        <v>0</v>
      </c>
    </row>
    <row r="38" spans="1:14" customFormat="1" x14ac:dyDescent="0.35">
      <c r="A38" s="30"/>
      <c r="B38" s="31" t="s">
        <v>33</v>
      </c>
      <c r="C38" s="32">
        <v>0</v>
      </c>
      <c r="D38" s="23">
        <v>0</v>
      </c>
      <c r="E38" s="23">
        <v>0</v>
      </c>
      <c r="F38" s="23">
        <f t="shared" si="7"/>
        <v>0</v>
      </c>
      <c r="G38" s="23">
        <f t="shared" si="7"/>
        <v>0</v>
      </c>
      <c r="H38" s="23">
        <f t="shared" si="7"/>
        <v>0</v>
      </c>
      <c r="I38" s="45">
        <f t="shared" si="8"/>
        <v>0</v>
      </c>
      <c r="J38" s="45">
        <f t="shared" si="8"/>
        <v>0</v>
      </c>
      <c r="K38" s="45">
        <f t="shared" si="8"/>
        <v>0</v>
      </c>
      <c r="L38" s="45">
        <f t="shared" si="8"/>
        <v>0</v>
      </c>
      <c r="M38" s="45">
        <f t="shared" si="8"/>
        <v>0</v>
      </c>
      <c r="N38" s="16">
        <f>SUM(I38:M38)</f>
        <v>0</v>
      </c>
    </row>
    <row r="39" spans="1:14" customFormat="1" x14ac:dyDescent="0.35">
      <c r="A39" s="24" t="s">
        <v>34</v>
      </c>
      <c r="B39" s="46"/>
      <c r="C39" s="47"/>
      <c r="D39" s="47"/>
      <c r="E39" s="47"/>
      <c r="F39" s="47"/>
      <c r="G39" s="47"/>
      <c r="H39" s="47"/>
      <c r="I39" s="41">
        <f>SUM(I35:I38)</f>
        <v>0</v>
      </c>
      <c r="J39" s="41">
        <f>SUM(J35:J38)</f>
        <v>0</v>
      </c>
      <c r="K39" s="41">
        <f>SUM(K35:K38)</f>
        <v>0</v>
      </c>
      <c r="L39" s="41">
        <f>SUM(L35:L38)</f>
        <v>0</v>
      </c>
      <c r="M39" s="41">
        <f>SUM(M35:M38)</f>
        <v>0</v>
      </c>
      <c r="N39" s="27">
        <f>SUM(I39:M39)</f>
        <v>0</v>
      </c>
    </row>
    <row r="40" spans="1:14" customFormat="1" x14ac:dyDescent="0.35">
      <c r="A40" s="48"/>
      <c r="B40" s="46"/>
      <c r="C40" s="47"/>
      <c r="D40" s="47"/>
      <c r="E40" s="47"/>
      <c r="F40" s="47"/>
      <c r="G40" s="47"/>
      <c r="H40" s="47"/>
      <c r="I40" s="16"/>
      <c r="J40" s="16"/>
      <c r="K40" s="16"/>
      <c r="L40" s="16"/>
      <c r="M40" s="16"/>
      <c r="N40" s="41"/>
    </row>
    <row r="41" spans="1:14" customFormat="1" x14ac:dyDescent="0.35">
      <c r="A41" s="18" t="s">
        <v>35</v>
      </c>
      <c r="B41" s="28"/>
      <c r="C41" s="40"/>
      <c r="D41" s="40"/>
      <c r="E41" s="40"/>
      <c r="F41" s="40"/>
      <c r="G41" s="40"/>
      <c r="H41" s="40"/>
      <c r="I41" s="41"/>
      <c r="J41" s="41"/>
      <c r="K41" s="41"/>
      <c r="L41" s="41"/>
      <c r="M41" s="41"/>
      <c r="N41" s="41"/>
    </row>
    <row r="42" spans="1:14" customFormat="1" x14ac:dyDescent="0.35">
      <c r="A42" s="30" t="s">
        <v>36</v>
      </c>
      <c r="B42" s="31" t="s">
        <v>15</v>
      </c>
      <c r="C42" s="32">
        <v>0</v>
      </c>
      <c r="D42" s="23">
        <v>0</v>
      </c>
      <c r="E42" s="23">
        <v>0</v>
      </c>
      <c r="F42" s="23">
        <v>0</v>
      </c>
      <c r="G42" s="23">
        <v>0</v>
      </c>
      <c r="H42" s="23">
        <v>0</v>
      </c>
      <c r="I42" s="45">
        <f t="shared" ref="I42:M44" si="9">$C42*D42</f>
        <v>0</v>
      </c>
      <c r="J42" s="45">
        <f t="shared" si="9"/>
        <v>0</v>
      </c>
      <c r="K42" s="45">
        <f t="shared" si="9"/>
        <v>0</v>
      </c>
      <c r="L42" s="45">
        <f t="shared" si="9"/>
        <v>0</v>
      </c>
      <c r="M42" s="45">
        <f t="shared" si="9"/>
        <v>0</v>
      </c>
      <c r="N42" s="45">
        <f>SUM(I42:M42)</f>
        <v>0</v>
      </c>
    </row>
    <row r="43" spans="1:14" customFormat="1" x14ac:dyDescent="0.35">
      <c r="A43" s="34" t="s">
        <v>37</v>
      </c>
      <c r="B43" s="31" t="s">
        <v>15</v>
      </c>
      <c r="C43" s="32">
        <v>0</v>
      </c>
      <c r="D43" s="23">
        <v>0</v>
      </c>
      <c r="E43" s="23">
        <v>0</v>
      </c>
      <c r="F43" s="23">
        <v>0</v>
      </c>
      <c r="G43" s="23">
        <v>0</v>
      </c>
      <c r="H43" s="23">
        <v>0</v>
      </c>
      <c r="I43" s="45">
        <f t="shared" si="9"/>
        <v>0</v>
      </c>
      <c r="J43" s="45">
        <f t="shared" si="9"/>
        <v>0</v>
      </c>
      <c r="K43" s="45">
        <f t="shared" si="9"/>
        <v>0</v>
      </c>
      <c r="L43" s="45">
        <f t="shared" si="9"/>
        <v>0</v>
      </c>
      <c r="M43" s="45">
        <f t="shared" si="9"/>
        <v>0</v>
      </c>
      <c r="N43" s="45">
        <f>SUM(I43:M43)</f>
        <v>0</v>
      </c>
    </row>
    <row r="44" spans="1:14" customFormat="1" x14ac:dyDescent="0.35">
      <c r="A44" s="34"/>
      <c r="B44" s="31" t="s">
        <v>15</v>
      </c>
      <c r="C44" s="32">
        <v>0</v>
      </c>
      <c r="D44" s="23">
        <v>0</v>
      </c>
      <c r="E44" s="23">
        <v>0</v>
      </c>
      <c r="F44" s="49">
        <v>0</v>
      </c>
      <c r="G44" s="23">
        <v>0</v>
      </c>
      <c r="H44" s="23">
        <v>0</v>
      </c>
      <c r="I44" s="45">
        <f t="shared" si="9"/>
        <v>0</v>
      </c>
      <c r="J44" s="45">
        <f t="shared" si="9"/>
        <v>0</v>
      </c>
      <c r="K44" s="45">
        <f t="shared" si="9"/>
        <v>0</v>
      </c>
      <c r="L44" s="45">
        <f t="shared" si="9"/>
        <v>0</v>
      </c>
      <c r="M44" s="45">
        <f t="shared" si="9"/>
        <v>0</v>
      </c>
      <c r="N44" s="16">
        <f>SUM(I44:M44)</f>
        <v>0</v>
      </c>
    </row>
    <row r="45" spans="1:14" customFormat="1" x14ac:dyDescent="0.35">
      <c r="A45" s="24" t="s">
        <v>38</v>
      </c>
      <c r="B45" s="46"/>
      <c r="C45" s="47"/>
      <c r="D45" s="47"/>
      <c r="E45" s="47"/>
      <c r="F45" s="47"/>
      <c r="G45" s="47"/>
      <c r="H45" s="47"/>
      <c r="I45" s="41">
        <f>SUM(I42:I44)</f>
        <v>0</v>
      </c>
      <c r="J45" s="41">
        <f>SUM(J44:J44)</f>
        <v>0</v>
      </c>
      <c r="K45" s="41">
        <f>SUM(K44:K44)</f>
        <v>0</v>
      </c>
      <c r="L45" s="41">
        <f>SUM(L44:L44)</f>
        <v>0</v>
      </c>
      <c r="M45" s="41">
        <f>SUM(M44:M44)</f>
        <v>0</v>
      </c>
      <c r="N45" s="27">
        <f>SUM(I45:M45)</f>
        <v>0</v>
      </c>
    </row>
    <row r="46" spans="1:14" customFormat="1" x14ac:dyDescent="0.35">
      <c r="A46" s="48"/>
      <c r="B46" s="46"/>
      <c r="C46" s="47"/>
      <c r="D46" s="47"/>
      <c r="E46" s="47"/>
      <c r="F46" s="47"/>
      <c r="G46" s="47"/>
      <c r="H46" s="47"/>
      <c r="I46" s="16"/>
      <c r="J46" s="16"/>
      <c r="K46" s="16"/>
      <c r="L46" s="16"/>
      <c r="M46" s="16"/>
      <c r="N46" s="41"/>
    </row>
    <row r="47" spans="1:14" customFormat="1" x14ac:dyDescent="0.35">
      <c r="A47" s="18" t="s">
        <v>39</v>
      </c>
      <c r="B47" s="28"/>
      <c r="C47" s="40"/>
      <c r="D47" s="40"/>
      <c r="E47" s="40"/>
      <c r="F47" s="40"/>
      <c r="G47" s="40"/>
      <c r="H47" s="40"/>
      <c r="I47" s="41"/>
      <c r="J47" s="41"/>
      <c r="K47" s="41"/>
      <c r="L47" s="41"/>
      <c r="M47" s="41"/>
      <c r="N47" s="41"/>
    </row>
    <row r="48" spans="1:14" customFormat="1" x14ac:dyDescent="0.35">
      <c r="A48" s="30" t="s">
        <v>40</v>
      </c>
      <c r="B48" s="31" t="s">
        <v>15</v>
      </c>
      <c r="C48" s="50">
        <v>1</v>
      </c>
      <c r="D48" s="37">
        <f>IF('[1]Budget - Sub-Award'!$N$61&gt;0,MIN('[1]Budget - Sub-Award'!I$61,25000),0)</f>
        <v>0</v>
      </c>
      <c r="E48" s="37">
        <f>IF(SUM($D48)&gt;0,MIN(25000-SUM($D48)),0)</f>
        <v>0</v>
      </c>
      <c r="F48" s="37">
        <f>IF(SUM($D48:E48)&gt;0,MIN(25000-SUM($D48:E48)),0)</f>
        <v>0</v>
      </c>
      <c r="G48" s="37">
        <f>IF(SUM($D48:F48)&gt;0,MIN(25000-SUM($D48:F48)),0)</f>
        <v>0</v>
      </c>
      <c r="H48" s="37">
        <f>IF(SUM($D48:G48)&gt;0,MIN(25000-SUM($D48:G48)),0)</f>
        <v>0</v>
      </c>
      <c r="I48" s="45">
        <f t="shared" ref="I48:M49" si="10">$C48*D48</f>
        <v>0</v>
      </c>
      <c r="J48" s="45">
        <f t="shared" si="10"/>
        <v>0</v>
      </c>
      <c r="K48" s="45">
        <f t="shared" si="10"/>
        <v>0</v>
      </c>
      <c r="L48" s="45">
        <f t="shared" si="10"/>
        <v>0</v>
      </c>
      <c r="M48" s="45">
        <f t="shared" si="10"/>
        <v>0</v>
      </c>
      <c r="N48" s="16">
        <f>SUM(I48:M48)</f>
        <v>0</v>
      </c>
    </row>
    <row r="49" spans="1:14" customFormat="1" x14ac:dyDescent="0.35">
      <c r="A49" s="30" t="s">
        <v>41</v>
      </c>
      <c r="B49" s="31" t="s">
        <v>33</v>
      </c>
      <c r="C49" s="50">
        <v>1</v>
      </c>
      <c r="D49" s="37">
        <f>'[1]Budget - Sub-Award'!I$61-'Budget - Utah'!D48</f>
        <v>0</v>
      </c>
      <c r="E49" s="37">
        <f>'[1]Budget - Sub-Award'!J$61-'Budget - Utah'!E48</f>
        <v>0</v>
      </c>
      <c r="F49" s="37">
        <f>'[1]Budget - Sub-Award'!K$61-'Budget - Utah'!F48</f>
        <v>0</v>
      </c>
      <c r="G49" s="37">
        <f>'[1]Budget - Sub-Award'!L$61-'Budget - Utah'!G48</f>
        <v>0</v>
      </c>
      <c r="H49" s="37">
        <f>'[1]Budget - Sub-Award'!M$61-'Budget - Utah'!H48</f>
        <v>0</v>
      </c>
      <c r="I49" s="45">
        <f t="shared" si="10"/>
        <v>0</v>
      </c>
      <c r="J49" s="45">
        <f t="shared" si="10"/>
        <v>0</v>
      </c>
      <c r="K49" s="45">
        <f t="shared" si="10"/>
        <v>0</v>
      </c>
      <c r="L49" s="45">
        <f t="shared" si="10"/>
        <v>0</v>
      </c>
      <c r="M49" s="45">
        <f t="shared" si="10"/>
        <v>0</v>
      </c>
      <c r="N49" s="16">
        <f>SUM(I49:M49)</f>
        <v>0</v>
      </c>
    </row>
    <row r="50" spans="1:14" customFormat="1" x14ac:dyDescent="0.35">
      <c r="A50" s="24" t="s">
        <v>42</v>
      </c>
      <c r="B50" s="24"/>
      <c r="C50" s="47"/>
      <c r="D50" s="47"/>
      <c r="E50" s="47"/>
      <c r="F50" s="47"/>
      <c r="G50" s="47"/>
      <c r="H50" s="47"/>
      <c r="I50" s="41">
        <f>SUM(I48:I49)</f>
        <v>0</v>
      </c>
      <c r="J50" s="41">
        <f t="shared" ref="J50:M50" si="11">SUM(J48:J49)</f>
        <v>0</v>
      </c>
      <c r="K50" s="41">
        <f t="shared" si="11"/>
        <v>0</v>
      </c>
      <c r="L50" s="41">
        <f t="shared" si="11"/>
        <v>0</v>
      </c>
      <c r="M50" s="41">
        <f t="shared" si="11"/>
        <v>0</v>
      </c>
      <c r="N50" s="27">
        <f>SUM(I50:M50)</f>
        <v>0</v>
      </c>
    </row>
    <row r="51" spans="1:14" customFormat="1" x14ac:dyDescent="0.35">
      <c r="A51" s="48"/>
      <c r="B51" s="48"/>
      <c r="C51" s="47"/>
      <c r="D51" s="47"/>
      <c r="E51" s="47"/>
      <c r="F51" s="47"/>
      <c r="G51" s="47"/>
      <c r="H51" s="47"/>
      <c r="I51" s="16"/>
      <c r="J51" s="16"/>
      <c r="K51" s="16"/>
      <c r="L51" s="16"/>
      <c r="M51" s="16"/>
      <c r="N51" s="41"/>
    </row>
    <row r="52" spans="1:14" customFormat="1" x14ac:dyDescent="0.35">
      <c r="A52" s="18" t="s">
        <v>43</v>
      </c>
      <c r="B52" s="28"/>
      <c r="C52" s="40"/>
      <c r="D52" s="40"/>
      <c r="E52" s="40"/>
      <c r="F52" s="40"/>
      <c r="G52" s="40"/>
      <c r="H52" s="40"/>
      <c r="I52" s="41"/>
      <c r="J52" s="41"/>
      <c r="K52" s="41"/>
      <c r="L52" s="41"/>
      <c r="M52" s="41"/>
      <c r="N52" s="41"/>
    </row>
    <row r="53" spans="1:14" customFormat="1" x14ac:dyDescent="0.35">
      <c r="A53" s="30" t="s">
        <v>44</v>
      </c>
      <c r="B53" s="31" t="s">
        <v>15</v>
      </c>
      <c r="C53" s="32">
        <v>0</v>
      </c>
      <c r="D53" s="23">
        <v>0</v>
      </c>
      <c r="E53" s="23">
        <v>0</v>
      </c>
      <c r="F53" s="23">
        <v>0</v>
      </c>
      <c r="G53" s="23">
        <v>0</v>
      </c>
      <c r="H53" s="23">
        <v>0</v>
      </c>
      <c r="I53" s="45">
        <f>$C53*D53</f>
        <v>0</v>
      </c>
      <c r="J53" s="45">
        <f>$C53*E53</f>
        <v>0</v>
      </c>
      <c r="K53" s="45">
        <f>$C53*F53</f>
        <v>0</v>
      </c>
      <c r="L53" s="45">
        <f>$C53*G53</f>
        <v>0</v>
      </c>
      <c r="M53" s="45">
        <f>$C53*H53</f>
        <v>0</v>
      </c>
      <c r="N53" s="45">
        <f t="shared" ref="N53:N59" si="12">SUM(I53:M53)</f>
        <v>0</v>
      </c>
    </row>
    <row r="54" spans="1:14" customFormat="1" x14ac:dyDescent="0.35">
      <c r="A54" s="30" t="s">
        <v>45</v>
      </c>
      <c r="B54" s="31" t="s">
        <v>15</v>
      </c>
      <c r="C54" s="32">
        <v>0</v>
      </c>
      <c r="D54" s="23">
        <v>0</v>
      </c>
      <c r="E54" s="23">
        <v>0</v>
      </c>
      <c r="F54" s="23">
        <v>0</v>
      </c>
      <c r="G54" s="23">
        <v>0</v>
      </c>
      <c r="H54" s="23">
        <v>0</v>
      </c>
      <c r="I54" s="45">
        <f t="shared" ref="I54:M57" si="13">$C54*D54</f>
        <v>0</v>
      </c>
      <c r="J54" s="45">
        <f t="shared" si="13"/>
        <v>0</v>
      </c>
      <c r="K54" s="45">
        <f t="shared" si="13"/>
        <v>0</v>
      </c>
      <c r="L54" s="45">
        <f t="shared" si="13"/>
        <v>0</v>
      </c>
      <c r="M54" s="45">
        <f t="shared" si="13"/>
        <v>0</v>
      </c>
      <c r="N54" s="16">
        <f t="shared" si="12"/>
        <v>0</v>
      </c>
    </row>
    <row r="55" spans="1:14" customFormat="1" x14ac:dyDescent="0.35">
      <c r="A55" s="30" t="s">
        <v>46</v>
      </c>
      <c r="B55" s="31" t="s">
        <v>15</v>
      </c>
      <c r="C55" s="32">
        <v>0</v>
      </c>
      <c r="D55" s="23">
        <v>0</v>
      </c>
      <c r="E55" s="23">
        <v>0</v>
      </c>
      <c r="F55" s="23">
        <v>0</v>
      </c>
      <c r="G55" s="23">
        <v>0</v>
      </c>
      <c r="H55" s="23">
        <v>0</v>
      </c>
      <c r="I55" s="45">
        <f t="shared" si="13"/>
        <v>0</v>
      </c>
      <c r="J55" s="45">
        <f t="shared" si="13"/>
        <v>0</v>
      </c>
      <c r="K55" s="45">
        <f t="shared" si="13"/>
        <v>0</v>
      </c>
      <c r="L55" s="45">
        <f t="shared" si="13"/>
        <v>0</v>
      </c>
      <c r="M55" s="45">
        <f t="shared" si="13"/>
        <v>0</v>
      </c>
      <c r="N55" s="16">
        <f t="shared" si="12"/>
        <v>0</v>
      </c>
    </row>
    <row r="56" spans="1:14" customFormat="1" x14ac:dyDescent="0.35">
      <c r="A56" s="30" t="s">
        <v>47</v>
      </c>
      <c r="B56" s="31" t="s">
        <v>15</v>
      </c>
      <c r="C56" s="32">
        <v>0</v>
      </c>
      <c r="D56" s="23">
        <v>0</v>
      </c>
      <c r="E56" s="23">
        <v>0</v>
      </c>
      <c r="F56" s="23">
        <v>0</v>
      </c>
      <c r="G56" s="23">
        <v>0</v>
      </c>
      <c r="H56" s="23">
        <v>0</v>
      </c>
      <c r="I56" s="45">
        <f t="shared" si="13"/>
        <v>0</v>
      </c>
      <c r="J56" s="45">
        <f t="shared" si="13"/>
        <v>0</v>
      </c>
      <c r="K56" s="45">
        <f t="shared" si="13"/>
        <v>0</v>
      </c>
      <c r="L56" s="45">
        <f t="shared" si="13"/>
        <v>0</v>
      </c>
      <c r="M56" s="45">
        <f t="shared" si="13"/>
        <v>0</v>
      </c>
      <c r="N56" s="16">
        <f t="shared" si="12"/>
        <v>0</v>
      </c>
    </row>
    <row r="57" spans="1:14" customFormat="1" x14ac:dyDescent="0.35">
      <c r="A57" s="30" t="s">
        <v>48</v>
      </c>
      <c r="B57" s="31" t="s">
        <v>15</v>
      </c>
      <c r="C57" s="32">
        <v>0</v>
      </c>
      <c r="D57" s="23">
        <v>0</v>
      </c>
      <c r="E57" s="23">
        <v>0</v>
      </c>
      <c r="F57" s="23">
        <v>0</v>
      </c>
      <c r="G57" s="23">
        <v>0</v>
      </c>
      <c r="H57" s="23">
        <v>0</v>
      </c>
      <c r="I57" s="45">
        <f t="shared" si="13"/>
        <v>0</v>
      </c>
      <c r="J57" s="45">
        <f t="shared" si="13"/>
        <v>0</v>
      </c>
      <c r="K57" s="45">
        <f t="shared" si="13"/>
        <v>0</v>
      </c>
      <c r="L57" s="45">
        <f t="shared" si="13"/>
        <v>0</v>
      </c>
      <c r="M57" s="45">
        <f t="shared" si="13"/>
        <v>0</v>
      </c>
      <c r="N57" s="16">
        <f t="shared" si="12"/>
        <v>0</v>
      </c>
    </row>
    <row r="58" spans="1:14" customFormat="1" x14ac:dyDescent="0.35">
      <c r="A58" s="30" t="s">
        <v>49</v>
      </c>
      <c r="B58" s="31" t="s">
        <v>33</v>
      </c>
      <c r="C58" s="50">
        <f>'[1]Utah Tuition Calculation'!$E$18</f>
        <v>9635.84</v>
      </c>
      <c r="D58" s="51">
        <f>D$15/12</f>
        <v>0</v>
      </c>
      <c r="E58" s="51">
        <f t="shared" ref="E58:H58" si="14">E$15/12</f>
        <v>0</v>
      </c>
      <c r="F58" s="51">
        <f t="shared" si="14"/>
        <v>0</v>
      </c>
      <c r="G58" s="51">
        <f t="shared" si="14"/>
        <v>0</v>
      </c>
      <c r="H58" s="51">
        <f t="shared" si="14"/>
        <v>0</v>
      </c>
      <c r="I58" s="45">
        <f>$C58*D58*$C$4^0</f>
        <v>0</v>
      </c>
      <c r="J58" s="45">
        <f>$C58*E58*$C$4^1</f>
        <v>0</v>
      </c>
      <c r="K58" s="45">
        <f>$C58*F58*$C$4^2</f>
        <v>0</v>
      </c>
      <c r="L58" s="45">
        <f>$C58*G58*$C$4^3</f>
        <v>0</v>
      </c>
      <c r="M58" s="45">
        <f>$C58*H58*$C$4^4</f>
        <v>0</v>
      </c>
      <c r="N58" s="16">
        <f t="shared" si="12"/>
        <v>0</v>
      </c>
    </row>
    <row r="59" spans="1:14" customFormat="1" x14ac:dyDescent="0.35">
      <c r="A59" s="24" t="s">
        <v>50</v>
      </c>
      <c r="B59" s="24"/>
      <c r="C59" s="47"/>
      <c r="D59" s="47"/>
      <c r="E59" s="47"/>
      <c r="F59" s="47"/>
      <c r="G59" s="47"/>
      <c r="H59" s="47"/>
      <c r="I59" s="41">
        <f>SUM(I53:I58)</f>
        <v>0</v>
      </c>
      <c r="J59" s="41">
        <f>SUM(J53:J58)</f>
        <v>0</v>
      </c>
      <c r="K59" s="41">
        <f>SUM(K53:K58)</f>
        <v>0</v>
      </c>
      <c r="L59" s="41">
        <f>SUM(L53:L58)</f>
        <v>0</v>
      </c>
      <c r="M59" s="41">
        <f>SUM(M53:M58)</f>
        <v>0</v>
      </c>
      <c r="N59" s="27">
        <f t="shared" si="12"/>
        <v>0</v>
      </c>
    </row>
    <row r="60" spans="1:14" customFormat="1" x14ac:dyDescent="0.35">
      <c r="A60" s="48"/>
      <c r="B60" s="48"/>
      <c r="C60" s="47"/>
      <c r="D60" s="47"/>
      <c r="E60" s="47"/>
      <c r="F60" s="47"/>
      <c r="G60" s="47"/>
      <c r="H60" s="47"/>
      <c r="I60" s="16"/>
      <c r="J60" s="16"/>
      <c r="K60" s="16"/>
      <c r="L60" s="16"/>
      <c r="M60" s="16"/>
      <c r="N60" s="41"/>
    </row>
    <row r="61" spans="1:14" customFormat="1" x14ac:dyDescent="0.35">
      <c r="A61" s="24" t="s">
        <v>51</v>
      </c>
      <c r="B61" s="24"/>
      <c r="C61" s="40"/>
      <c r="D61" s="40"/>
      <c r="E61" s="40"/>
      <c r="F61" s="40"/>
      <c r="G61" s="40"/>
      <c r="H61" s="40"/>
      <c r="I61" s="26">
        <f>SUM(I32,I39,I45,I50,I59)</f>
        <v>0</v>
      </c>
      <c r="J61" s="26">
        <f t="shared" ref="J61:M61" si="15">SUM(J32,J39,J45,J50,J59)</f>
        <v>0</v>
      </c>
      <c r="K61" s="26">
        <f t="shared" si="15"/>
        <v>0</v>
      </c>
      <c r="L61" s="26">
        <f t="shared" si="15"/>
        <v>0</v>
      </c>
      <c r="M61" s="26">
        <f t="shared" si="15"/>
        <v>0</v>
      </c>
      <c r="N61" s="26">
        <f>SUM(I61:M61)</f>
        <v>0</v>
      </c>
    </row>
    <row r="62" spans="1:14" customFormat="1" x14ac:dyDescent="0.35">
      <c r="A62" s="39"/>
      <c r="B62" s="39"/>
      <c r="C62" s="40"/>
      <c r="D62" s="40"/>
      <c r="E62" s="40"/>
      <c r="F62" s="40"/>
      <c r="G62" s="40"/>
      <c r="H62" s="40"/>
      <c r="I62" s="16"/>
      <c r="J62" s="16"/>
      <c r="K62" s="16"/>
      <c r="L62" s="16"/>
      <c r="M62" s="16"/>
      <c r="N62" s="16"/>
    </row>
    <row r="63" spans="1:14" customFormat="1" x14ac:dyDescent="0.35">
      <c r="A63" s="52" t="s">
        <v>52</v>
      </c>
      <c r="B63" s="52"/>
      <c r="C63" s="40"/>
      <c r="D63" s="40"/>
      <c r="E63" s="40"/>
      <c r="F63" s="40"/>
      <c r="G63" s="40"/>
      <c r="H63" s="40"/>
      <c r="I63" s="41">
        <f>SUM(I27,I61)</f>
        <v>0</v>
      </c>
      <c r="J63" s="41">
        <f>SUM(J27,J61)</f>
        <v>0</v>
      </c>
      <c r="K63" s="41">
        <f>SUM(K27,K61)</f>
        <v>0</v>
      </c>
      <c r="L63" s="41">
        <f>SUM(L27,L61)</f>
        <v>0</v>
      </c>
      <c r="M63" s="41">
        <f>SUM(M27,M61)</f>
        <v>0</v>
      </c>
      <c r="N63" s="41">
        <f>SUM(I63:M63)</f>
        <v>0</v>
      </c>
    </row>
    <row r="64" spans="1:14" customFormat="1" x14ac:dyDescent="0.35">
      <c r="A64" s="52"/>
      <c r="B64" s="52"/>
      <c r="C64" s="40"/>
      <c r="D64" s="40"/>
      <c r="E64" s="40"/>
      <c r="F64" s="40"/>
      <c r="G64" s="40"/>
      <c r="H64" s="40"/>
      <c r="I64" s="41"/>
      <c r="J64" s="41"/>
      <c r="K64" s="41"/>
      <c r="L64" s="41"/>
      <c r="M64" s="41"/>
      <c r="N64" s="41"/>
    </row>
    <row r="65" spans="1:14" customFormat="1" x14ac:dyDescent="0.35">
      <c r="A65" s="24" t="s">
        <v>53</v>
      </c>
      <c r="B65" s="24"/>
      <c r="C65" s="53">
        <v>0.52500000000000002</v>
      </c>
      <c r="D65" s="50">
        <f>SUMIF($B$7:$B$60,"Y",I$7:I$60)</f>
        <v>0</v>
      </c>
      <c r="E65" s="50">
        <f>SUMIF($B$7:$B$60,"Y",J$7:J$60)</f>
        <v>0</v>
      </c>
      <c r="F65" s="50">
        <f>SUMIF($B$7:$B$60,"Y",K$7:K$60)</f>
        <v>0</v>
      </c>
      <c r="G65" s="50">
        <f>SUMIF($B$7:$B$60,"Y",L$7:L$60)</f>
        <v>0</v>
      </c>
      <c r="H65" s="50">
        <f>SUMIF($B$7:$B$60,"Y",M$7:M$60)</f>
        <v>0</v>
      </c>
      <c r="I65" s="41">
        <f>$C$65*D65</f>
        <v>0</v>
      </c>
      <c r="J65" s="41">
        <f>$C$65*E65</f>
        <v>0</v>
      </c>
      <c r="K65" s="41">
        <f>$C$65*F65</f>
        <v>0</v>
      </c>
      <c r="L65" s="41">
        <f>$C$65*G65</f>
        <v>0</v>
      </c>
      <c r="M65" s="41">
        <f>$C$65*H65</f>
        <v>0</v>
      </c>
      <c r="N65" s="54">
        <f>SUM(I65:M65)</f>
        <v>0</v>
      </c>
    </row>
    <row r="66" spans="1:14" customFormat="1" x14ac:dyDescent="0.35">
      <c r="A66" s="55" t="s">
        <v>9</v>
      </c>
      <c r="B66" s="55"/>
      <c r="C66" s="56"/>
      <c r="D66" s="57"/>
      <c r="E66" s="57"/>
      <c r="F66" s="57"/>
      <c r="G66" s="57"/>
      <c r="H66" s="57"/>
      <c r="I66" s="58">
        <f>SUM(I63,I65)</f>
        <v>0</v>
      </c>
      <c r="J66" s="58">
        <f>SUM(J63,J65)</f>
        <v>0</v>
      </c>
      <c r="K66" s="58">
        <f>SUM(K63,K65)</f>
        <v>0</v>
      </c>
      <c r="L66" s="58">
        <f>SUM(L63,L65)</f>
        <v>0</v>
      </c>
      <c r="M66" s="58">
        <f>SUM(M63,M65)</f>
        <v>0</v>
      </c>
      <c r="N66" s="58">
        <f>SUM(I66:M66)</f>
        <v>0</v>
      </c>
    </row>
    <row r="67" spans="1:14" customFormat="1" x14ac:dyDescent="0.35">
      <c r="A67" s="59"/>
      <c r="B67" s="59"/>
      <c r="C67" s="60"/>
      <c r="D67" s="61"/>
      <c r="E67" s="61"/>
      <c r="F67" s="61"/>
      <c r="G67" s="61"/>
      <c r="H67" s="61"/>
      <c r="I67" s="62"/>
      <c r="J67" s="62"/>
      <c r="K67" s="62"/>
      <c r="L67" s="62"/>
      <c r="M67" s="62"/>
    </row>
    <row r="68" spans="1:14" x14ac:dyDescent="0.35">
      <c r="H68" s="63"/>
      <c r="I68" s="64"/>
      <c r="J68" s="64"/>
      <c r="K68" s="64"/>
      <c r="L68" s="64"/>
      <c r="M68" s="64"/>
      <c r="N68" s="65"/>
    </row>
    <row r="69" spans="1:14" x14ac:dyDescent="0.35">
      <c r="H69" s="63"/>
      <c r="I69" s="64"/>
      <c r="J69" s="66"/>
      <c r="K69" s="66"/>
      <c r="L69" s="66"/>
      <c r="M69" s="66"/>
      <c r="N69" s="65"/>
    </row>
    <row r="70" spans="1:14" x14ac:dyDescent="0.35">
      <c r="H70" s="63"/>
      <c r="I70" s="64"/>
      <c r="J70" s="64"/>
      <c r="K70" s="64"/>
      <c r="L70" s="64"/>
      <c r="M70" s="64"/>
      <c r="N70" s="65"/>
    </row>
    <row r="71" spans="1:14" x14ac:dyDescent="0.35">
      <c r="H71" s="63"/>
    </row>
    <row r="72" spans="1:14" x14ac:dyDescent="0.35">
      <c r="I72" s="68"/>
    </row>
    <row r="73" spans="1:14" x14ac:dyDescent="0.35">
      <c r="I73" s="69"/>
    </row>
    <row r="74" spans="1:14" x14ac:dyDescent="0.35">
      <c r="I74" s="68"/>
      <c r="J74" s="70"/>
    </row>
    <row r="75" spans="1:14" x14ac:dyDescent="0.35">
      <c r="I75" s="71"/>
    </row>
    <row r="76" spans="1:14" x14ac:dyDescent="0.35">
      <c r="I76" s="72"/>
      <c r="J76" s="72"/>
      <c r="K76" s="72"/>
      <c r="L76" s="72"/>
      <c r="M76" s="72"/>
    </row>
    <row r="79" spans="1:14" x14ac:dyDescent="0.35">
      <c r="I79" s="68"/>
      <c r="J79" s="68"/>
      <c r="K79" s="68"/>
      <c r="L79" s="68"/>
      <c r="M79" s="68"/>
    </row>
    <row r="81" spans="9:13" x14ac:dyDescent="0.35">
      <c r="I81" s="72"/>
      <c r="J81" s="72"/>
      <c r="K81" s="72"/>
      <c r="L81" s="72"/>
      <c r="M81" s="72"/>
    </row>
  </sheetData>
  <conditionalFormatting sqref="N66">
    <cfRule type="cellIs" dxfId="7" priority="8" operator="greaterThan">
      <formula>3000000</formula>
    </cfRule>
  </conditionalFormatting>
  <conditionalFormatting sqref="I70:M70">
    <cfRule type="cellIs" dxfId="6" priority="7" operator="greaterThan">
      <formula>250000</formula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greaterThan" id="{0FE03238-0CBC-4ED5-A591-2EA971EFE4BE}">
            <xm:f>'D:\New Research Website\[ECE Proposal Budget Template_20220107.xlsx]Cover Sheet Information'!#REF!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N66</xm:sqref>
        </x14:conditionalFormatting>
        <x14:conditionalFormatting xmlns:xm="http://schemas.microsoft.com/office/excel/2006/main">
          <x14:cfRule type="cellIs" priority="6" operator="greaterThan" id="{E07B93B9-482A-4061-850B-93FC4800ADF8}">
            <xm:f>'D:\New Research Website\[ECE Proposal Budget Template_20220107.xlsx]Cover Sheet Information'!#REF!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C7</xm:sqref>
        </x14:conditionalFormatting>
        <x14:conditionalFormatting xmlns:xm="http://schemas.microsoft.com/office/excel/2006/main">
          <x14:cfRule type="cellIs" priority="5" operator="greaterThan" id="{3433702B-CB74-4A98-8704-75F44024B271}">
            <xm:f>'D:\New Research Website\[ECE Proposal Budget Template_20220107.xlsx]Cover Sheet Information'!#REF!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C8</xm:sqref>
        </x14:conditionalFormatting>
        <x14:conditionalFormatting xmlns:xm="http://schemas.microsoft.com/office/excel/2006/main">
          <x14:cfRule type="cellIs" priority="4" operator="greaterThan" id="{5D63493F-0F12-4CB3-ABD6-FE0ED0BA4211}">
            <xm:f>'D:\New Research Website\[ECE Proposal Budget Template_20220107.xlsx]Cover Sheet Information'!#REF!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C9</xm:sqref>
        </x14:conditionalFormatting>
        <x14:conditionalFormatting xmlns:xm="http://schemas.microsoft.com/office/excel/2006/main">
          <x14:cfRule type="cellIs" priority="3" operator="greaterThan" id="{0FD02738-AD44-4D28-83AF-A543B0B0C894}">
            <xm:f>'D:\New Research Website\[ECE Proposal Budget Template_20220107.xlsx]Cover Sheet Information'!#REF!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C10</xm:sqref>
        </x14:conditionalFormatting>
        <x14:conditionalFormatting xmlns:xm="http://schemas.microsoft.com/office/excel/2006/main">
          <x14:cfRule type="cellIs" priority="2" operator="greaterThan" id="{A04B3A44-0EC2-41B0-AF1A-D3D441B80DFC}">
            <xm:f>'D:\New Research Website\[ECE Proposal Budget Template_20220107.xlsx]Cover Sheet Information'!#REF!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N63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 - Utah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Miller</dc:creator>
  <cp:lastModifiedBy>Chris Miller</cp:lastModifiedBy>
  <dcterms:created xsi:type="dcterms:W3CDTF">2023-08-24T16:15:23Z</dcterms:created>
  <dcterms:modified xsi:type="dcterms:W3CDTF">2023-08-24T16:15:55Z</dcterms:modified>
</cp:coreProperties>
</file>